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100" firstSheet="15" activeTab="17"/>
  </bookViews>
  <sheets>
    <sheet name="收入预算明细表" sheetId="1" r:id="rId1"/>
    <sheet name="2019年一般公共预算支出表 " sheetId="2" r:id="rId2"/>
    <sheet name="公共财政平衡表" sheetId="3" r:id="rId3"/>
    <sheet name="公共财政预算专项资金表" sheetId="4" r:id="rId4"/>
    <sheet name="2019年一般公共预算本级支出表" sheetId="5" r:id="rId5"/>
    <sheet name="2019年公共财政拨款基本支出预算" sheetId="6" r:id="rId6"/>
    <sheet name="政府性基金预算表" sheetId="7" r:id="rId7"/>
    <sheet name="2019年政府性基金收入" sheetId="8" r:id="rId8"/>
    <sheet name="基金预算项目支出表" sheetId="9" r:id="rId9"/>
    <sheet name="2019年政府性基金转移支付预算表" sheetId="10" r:id="rId10"/>
    <sheet name="2019年社会保险基金收入表" sheetId="11" r:id="rId11"/>
    <sheet name="2019年社会保险基金支出表 " sheetId="12" r:id="rId12"/>
    <sheet name="社保基金预算总表" sheetId="13" r:id="rId13"/>
    <sheet name="2019年国有资本经营预算收入" sheetId="14" r:id="rId14"/>
    <sheet name="2019年国有资本经营支出预算表" sheetId="15" r:id="rId15"/>
    <sheet name="一般债务限额和余额" sheetId="16" r:id="rId16"/>
    <sheet name="专项债务限额和余额" sheetId="17" r:id="rId17"/>
    <sheet name="2019年“三公经费”预算公开" sheetId="18" r:id="rId18"/>
  </sheets>
  <externalReferences>
    <externalReference r:id="rId21"/>
    <externalReference r:id="rId22"/>
  </externalReferences>
  <definedNames>
    <definedName name="_xlnm._FilterDatabase" localSheetId="4" hidden="1">'2019年一般公共预算本级支出表'!$A$4:$D$1304</definedName>
    <definedName name="_xlnm.Print_Area" localSheetId="14">'2019年国有资本经营支出预算表'!$A$1:$C$31</definedName>
    <definedName name="_xlnm.Print_Area">$A$1:$C$42</definedName>
    <definedName name="_xlnm.Print_Titles" localSheetId="13">'2019年国有资本经营预算收入'!$1:$5</definedName>
    <definedName name="_xlnm.Print_Titles" localSheetId="14">'2019年国有资本经营支出预算表'!$2:$6</definedName>
    <definedName name="_xlnm.Print_Titles" localSheetId="3">'公共财政预算专项资金表'!$2:$4</definedName>
    <definedName name="_xlnm.Print_Titles" localSheetId="0">'收入预算明细表'!$2:$5</definedName>
    <definedName name="地区名称" localSheetId="4">'[2]封面'!$B$2:$B$6</definedName>
    <definedName name="地区名称">'[1]封面'!$B$2:$B$6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李欢</author>
  </authors>
  <commentList>
    <comment ref="A6" authorId="0">
      <text>
        <r>
          <rPr>
            <sz val="9"/>
            <rFont val="宋体"/>
            <family val="0"/>
          </rPr>
          <t>李欢:
01</t>
        </r>
      </text>
    </comment>
    <comment ref="A18" authorId="0">
      <text>
        <r>
          <rPr>
            <sz val="9"/>
            <rFont val="宋体"/>
            <family val="0"/>
          </rPr>
          <t>李欢:
02</t>
        </r>
      </text>
    </comment>
    <comment ref="A27" authorId="0">
      <text>
        <r>
          <rPr>
            <sz val="9"/>
            <rFont val="宋体"/>
            <family val="0"/>
          </rPr>
          <t>李欢:
03</t>
        </r>
      </text>
    </comment>
    <comment ref="A38" authorId="0">
      <text>
        <r>
          <rPr>
            <sz val="9"/>
            <rFont val="宋体"/>
            <family val="0"/>
          </rPr>
          <t>李欢:
04</t>
        </r>
      </text>
    </comment>
    <comment ref="A50" authorId="0">
      <text>
        <r>
          <rPr>
            <sz val="9"/>
            <rFont val="宋体"/>
            <family val="0"/>
          </rPr>
          <t>李欢:
05</t>
        </r>
      </text>
    </comment>
    <comment ref="A61" authorId="0">
      <text>
        <r>
          <rPr>
            <sz val="9"/>
            <rFont val="宋体"/>
            <family val="0"/>
          </rPr>
          <t>李欢:
06</t>
        </r>
      </text>
    </comment>
    <comment ref="A72" authorId="0">
      <text>
        <r>
          <rPr>
            <sz val="9"/>
            <rFont val="宋体"/>
            <family val="0"/>
          </rPr>
          <t>李欢:
07</t>
        </r>
      </text>
    </comment>
    <comment ref="A84" authorId="0">
      <text>
        <r>
          <rPr>
            <sz val="9"/>
            <rFont val="宋体"/>
            <family val="0"/>
          </rPr>
          <t>李欢:
08</t>
        </r>
      </text>
    </comment>
    <comment ref="A93" authorId="0">
      <text>
        <r>
          <rPr>
            <sz val="9"/>
            <rFont val="宋体"/>
            <family val="0"/>
          </rPr>
          <t>李欢:
20109</t>
        </r>
      </text>
    </comment>
    <comment ref="A98" authorId="0">
      <text>
        <r>
          <rPr>
            <sz val="9"/>
            <rFont val="宋体"/>
            <family val="0"/>
          </rPr>
          <t>李欢:
修改口岸电子执法系统建设与维护</t>
        </r>
      </text>
    </comment>
    <comment ref="A106" authorId="0">
      <text>
        <r>
          <rPr>
            <sz val="9"/>
            <rFont val="宋体"/>
            <family val="0"/>
          </rPr>
          <t>李欢:
10</t>
        </r>
      </text>
    </comment>
    <comment ref="A116" authorId="0">
      <text>
        <r>
          <rPr>
            <sz val="9"/>
            <rFont val="宋体"/>
            <family val="0"/>
          </rPr>
          <t>李欢:
11</t>
        </r>
      </text>
    </comment>
    <comment ref="A125" authorId="0">
      <text>
        <r>
          <rPr>
            <sz val="9"/>
            <rFont val="宋体"/>
            <family val="0"/>
          </rPr>
          <t>李欢:
13</t>
        </r>
      </text>
    </comment>
    <comment ref="A136" authorId="0">
      <text>
        <r>
          <rPr>
            <sz val="9"/>
            <rFont val="宋体"/>
            <family val="0"/>
          </rPr>
          <t>李欢:
14</t>
        </r>
      </text>
    </comment>
    <comment ref="A150" authorId="0">
      <text>
        <r>
          <rPr>
            <sz val="9"/>
            <rFont val="宋体"/>
            <family val="0"/>
          </rPr>
          <t>李欢:
23</t>
        </r>
      </text>
    </comment>
    <comment ref="A157" authorId="0">
      <text>
        <r>
          <rPr>
            <sz val="9"/>
            <rFont val="宋体"/>
            <family val="0"/>
          </rPr>
          <t>李欢:
25
修改港澳台侨事务</t>
        </r>
      </text>
    </comment>
    <comment ref="A164" authorId="0">
      <text>
        <r>
          <rPr>
            <sz val="9"/>
            <rFont val="宋体"/>
            <family val="0"/>
          </rPr>
          <t>李欢:
修改港澳台侨事务</t>
        </r>
      </text>
    </comment>
    <comment ref="A165" authorId="0">
      <text>
        <r>
          <rPr>
            <sz val="9"/>
            <rFont val="宋体"/>
            <family val="0"/>
          </rPr>
          <t>李欢:
26，无27</t>
        </r>
      </text>
    </comment>
    <comment ref="A171" authorId="0">
      <text>
        <r>
          <rPr>
            <sz val="9"/>
            <rFont val="宋体"/>
            <family val="0"/>
          </rPr>
          <t>李欢:
28</t>
        </r>
      </text>
    </comment>
    <comment ref="A178" authorId="0">
      <text>
        <r>
          <rPr>
            <sz val="9"/>
            <rFont val="宋体"/>
            <family val="0"/>
          </rPr>
          <t>李欢:
29，无30</t>
        </r>
      </text>
    </comment>
    <comment ref="A185" authorId="0">
      <text>
        <r>
          <rPr>
            <sz val="9"/>
            <rFont val="宋体"/>
            <family val="0"/>
          </rPr>
          <t>李欢:
31</t>
        </r>
      </text>
    </comment>
    <comment ref="A192" authorId="0">
      <text>
        <r>
          <rPr>
            <sz val="9"/>
            <rFont val="宋体"/>
            <family val="0"/>
          </rPr>
          <t>李欢:
32</t>
        </r>
      </text>
    </comment>
    <comment ref="A199" authorId="0">
      <text>
        <r>
          <rPr>
            <sz val="9"/>
            <rFont val="宋体"/>
            <family val="0"/>
          </rPr>
          <t>李欢:
33</t>
        </r>
      </text>
    </comment>
    <comment ref="A205" authorId="0">
      <text>
        <r>
          <rPr>
            <sz val="9"/>
            <rFont val="宋体"/>
            <family val="0"/>
          </rPr>
          <t>李欢:
34</t>
        </r>
      </text>
    </comment>
    <comment ref="A213" authorId="0">
      <text>
        <r>
          <rPr>
            <sz val="9"/>
            <rFont val="宋体"/>
            <family val="0"/>
          </rPr>
          <t>李欢:
35</t>
        </r>
      </text>
    </comment>
    <comment ref="A219" authorId="0">
      <text>
        <r>
          <rPr>
            <sz val="9"/>
            <rFont val="宋体"/>
            <family val="0"/>
          </rPr>
          <t>李欢:
36</t>
        </r>
      </text>
    </comment>
    <comment ref="A225" authorId="0">
      <text>
        <r>
          <rPr>
            <sz val="9"/>
            <rFont val="宋体"/>
            <family val="0"/>
          </rPr>
          <t>李欢:
37</t>
        </r>
      </text>
    </comment>
    <comment ref="A231" authorId="0">
      <text>
        <r>
          <rPr>
            <sz val="9"/>
            <rFont val="宋体"/>
            <family val="0"/>
          </rPr>
          <t>李欢:
38</t>
        </r>
      </text>
    </comment>
    <comment ref="A248" authorId="0">
      <text>
        <r>
          <rPr>
            <sz val="9"/>
            <rFont val="宋体"/>
            <family val="0"/>
          </rPr>
          <t>李欢:
20199</t>
        </r>
      </text>
    </comment>
    <comment ref="A268" authorId="0">
      <text>
        <r>
          <rPr>
            <sz val="9"/>
            <rFont val="宋体"/>
            <family val="0"/>
          </rPr>
          <t>李欢:
将内卫修改为武装警察部队</t>
        </r>
      </text>
    </comment>
    <comment ref="A270" authorId="0">
      <text>
        <r>
          <rPr>
            <sz val="9"/>
            <rFont val="宋体"/>
            <family val="0"/>
          </rPr>
          <t>李欢:
20402</t>
        </r>
      </text>
    </comment>
    <comment ref="A279" authorId="0">
      <text>
        <r>
          <rPr>
            <sz val="9"/>
            <rFont val="宋体"/>
            <family val="0"/>
          </rPr>
          <t>李欢:
20403</t>
        </r>
      </text>
    </comment>
    <comment ref="A294" authorId="0">
      <text>
        <r>
          <rPr>
            <sz val="9"/>
            <rFont val="宋体"/>
            <family val="0"/>
          </rPr>
          <t>李欢:
20405</t>
        </r>
      </text>
    </comment>
    <comment ref="A303" authorId="0">
      <text>
        <r>
          <rPr>
            <sz val="9"/>
            <rFont val="宋体"/>
            <family val="0"/>
          </rPr>
          <t>李欢:
20406</t>
        </r>
      </text>
    </comment>
    <comment ref="A319" authorId="0">
      <text>
        <r>
          <rPr>
            <sz val="9"/>
            <rFont val="宋体"/>
            <family val="0"/>
          </rPr>
          <t>李欢:
20407</t>
        </r>
      </text>
    </comment>
    <comment ref="A339" authorId="0">
      <text>
        <r>
          <rPr>
            <sz val="9"/>
            <rFont val="宋体"/>
            <family val="0"/>
          </rPr>
          <t>李欢:
20409</t>
        </r>
      </text>
    </comment>
    <comment ref="A347" authorId="0">
      <text>
        <r>
          <rPr>
            <sz val="9"/>
            <rFont val="宋体"/>
            <family val="0"/>
          </rPr>
          <t>李欢:
20410</t>
        </r>
      </text>
    </comment>
    <comment ref="A353" authorId="0">
      <text>
        <r>
          <rPr>
            <sz val="9"/>
            <rFont val="宋体"/>
            <family val="0"/>
          </rPr>
          <t>李欢:
20499</t>
        </r>
      </text>
    </comment>
    <comment ref="A354" authorId="0">
      <text>
        <r>
          <rPr>
            <sz val="9"/>
            <rFont val="宋体"/>
            <family val="0"/>
          </rPr>
          <t>李欢:
20499</t>
        </r>
      </text>
    </comment>
    <comment ref="A355" authorId="0">
      <text>
        <r>
          <rPr>
            <sz val="9"/>
            <rFont val="宋体"/>
            <family val="0"/>
          </rPr>
          <t>李欢:
205</t>
        </r>
      </text>
    </comment>
    <comment ref="A356" authorId="0">
      <text>
        <r>
          <rPr>
            <sz val="9"/>
            <rFont val="宋体"/>
            <family val="0"/>
          </rPr>
          <t>李欢:
20501</t>
        </r>
      </text>
    </comment>
    <comment ref="A361" authorId="0">
      <text>
        <r>
          <rPr>
            <sz val="9"/>
            <rFont val="宋体"/>
            <family val="0"/>
          </rPr>
          <t>李欢:
20502</t>
        </r>
      </text>
    </comment>
    <comment ref="A370" authorId="0">
      <text>
        <r>
          <rPr>
            <sz val="9"/>
            <rFont val="宋体"/>
            <family val="0"/>
          </rPr>
          <t>李欢:
20503</t>
        </r>
      </text>
    </comment>
    <comment ref="A377" authorId="0">
      <text>
        <r>
          <rPr>
            <sz val="9"/>
            <rFont val="宋体"/>
            <family val="0"/>
          </rPr>
          <t>李欢:
20504</t>
        </r>
      </text>
    </comment>
    <comment ref="A383" authorId="0">
      <text>
        <r>
          <rPr>
            <sz val="9"/>
            <rFont val="宋体"/>
            <family val="0"/>
          </rPr>
          <t>李欢:
20505</t>
        </r>
      </text>
    </comment>
    <comment ref="A387" authorId="0">
      <text>
        <r>
          <rPr>
            <sz val="9"/>
            <rFont val="宋体"/>
            <family val="0"/>
          </rPr>
          <t>李欢:
20506</t>
        </r>
      </text>
    </comment>
    <comment ref="A391" authorId="0">
      <text>
        <r>
          <rPr>
            <sz val="9"/>
            <rFont val="宋体"/>
            <family val="0"/>
          </rPr>
          <t>李欢:
20507</t>
        </r>
      </text>
    </comment>
    <comment ref="A395" authorId="0">
      <text>
        <r>
          <rPr>
            <sz val="9"/>
            <rFont val="宋体"/>
            <family val="0"/>
          </rPr>
          <t>李欢:
20508</t>
        </r>
      </text>
    </comment>
    <comment ref="A401" authorId="0">
      <text>
        <r>
          <rPr>
            <sz val="9"/>
            <rFont val="宋体"/>
            <family val="0"/>
          </rPr>
          <t>李欢:
20509</t>
        </r>
      </text>
    </comment>
    <comment ref="A408" authorId="0">
      <text>
        <r>
          <rPr>
            <sz val="9"/>
            <rFont val="宋体"/>
            <family val="0"/>
          </rPr>
          <t>李欢:
20599</t>
        </r>
      </text>
    </comment>
    <comment ref="A409" authorId="0">
      <text>
        <r>
          <rPr>
            <sz val="9"/>
            <rFont val="宋体"/>
            <family val="0"/>
          </rPr>
          <t xml:space="preserve">李欢:
206
</t>
        </r>
      </text>
    </comment>
    <comment ref="A410" authorId="0">
      <text>
        <r>
          <rPr>
            <sz val="9"/>
            <rFont val="宋体"/>
            <family val="0"/>
          </rPr>
          <t>李欢:
20601</t>
        </r>
      </text>
    </comment>
    <comment ref="A415" authorId="0">
      <text>
        <r>
          <rPr>
            <sz val="9"/>
            <rFont val="宋体"/>
            <family val="0"/>
          </rPr>
          <t>李欢:
20602</t>
        </r>
      </text>
    </comment>
    <comment ref="A424" authorId="0">
      <text>
        <r>
          <rPr>
            <sz val="9"/>
            <rFont val="宋体"/>
            <family val="0"/>
          </rPr>
          <t>李欢:
20603</t>
        </r>
      </text>
    </comment>
    <comment ref="A430" authorId="0">
      <text>
        <r>
          <rPr>
            <sz val="9"/>
            <rFont val="宋体"/>
            <family val="0"/>
          </rPr>
          <t>李欢:
20604</t>
        </r>
      </text>
    </comment>
    <comment ref="A436" authorId="0">
      <text>
        <r>
          <rPr>
            <sz val="9"/>
            <rFont val="宋体"/>
            <family val="0"/>
          </rPr>
          <t>李欢:
20605</t>
        </r>
      </text>
    </comment>
    <comment ref="A441" authorId="0">
      <text>
        <r>
          <rPr>
            <sz val="9"/>
            <rFont val="宋体"/>
            <family val="0"/>
          </rPr>
          <t>李欢:
20606</t>
        </r>
      </text>
    </comment>
    <comment ref="A446" authorId="0">
      <text>
        <r>
          <rPr>
            <sz val="9"/>
            <rFont val="宋体"/>
            <family val="0"/>
          </rPr>
          <t>李欢:
20607</t>
        </r>
      </text>
    </comment>
    <comment ref="A453" authorId="0">
      <text>
        <r>
          <rPr>
            <sz val="9"/>
            <rFont val="宋体"/>
            <family val="0"/>
          </rPr>
          <t>李欢:
20608</t>
        </r>
      </text>
    </comment>
    <comment ref="A457" authorId="0">
      <text>
        <r>
          <rPr>
            <sz val="9"/>
            <rFont val="宋体"/>
            <family val="0"/>
          </rPr>
          <t>李欢:
20609</t>
        </r>
      </text>
    </comment>
    <comment ref="A460" authorId="0">
      <text>
        <r>
          <rPr>
            <sz val="9"/>
            <rFont val="宋体"/>
            <family val="0"/>
          </rPr>
          <t>李欢:
20699</t>
        </r>
      </text>
    </comment>
    <comment ref="A465" authorId="0">
      <text>
        <r>
          <rPr>
            <sz val="9"/>
            <rFont val="宋体"/>
            <family val="0"/>
          </rPr>
          <t>李欢:
207</t>
        </r>
      </text>
    </comment>
    <comment ref="A466" authorId="0">
      <text>
        <r>
          <rPr>
            <sz val="9"/>
            <rFont val="宋体"/>
            <family val="0"/>
          </rPr>
          <t>李欢:
20701</t>
        </r>
      </text>
    </comment>
    <comment ref="A482" authorId="0">
      <text>
        <r>
          <rPr>
            <sz val="9"/>
            <rFont val="宋体"/>
            <family val="0"/>
          </rPr>
          <t>李欢:
20702</t>
        </r>
      </text>
    </comment>
    <comment ref="A490" authorId="0">
      <text>
        <r>
          <rPr>
            <sz val="9"/>
            <rFont val="宋体"/>
            <family val="0"/>
          </rPr>
          <t>李欢:
20703</t>
        </r>
      </text>
    </comment>
    <comment ref="A501" authorId="0">
      <text>
        <r>
          <rPr>
            <sz val="9"/>
            <rFont val="宋体"/>
            <family val="0"/>
          </rPr>
          <t>李欢:
20706</t>
        </r>
      </text>
    </comment>
    <comment ref="A510" authorId="0">
      <text>
        <r>
          <rPr>
            <sz val="9"/>
            <rFont val="宋体"/>
            <family val="0"/>
          </rPr>
          <t>李欢:
20708</t>
        </r>
      </text>
    </comment>
    <comment ref="A517" authorId="0">
      <text>
        <r>
          <rPr>
            <sz val="9"/>
            <rFont val="宋体"/>
            <family val="0"/>
          </rPr>
          <t>李欢:
20799</t>
        </r>
      </text>
    </comment>
    <comment ref="A521" authorId="0">
      <text>
        <r>
          <rPr>
            <sz val="9"/>
            <rFont val="宋体"/>
            <family val="0"/>
          </rPr>
          <t>李欢:
208</t>
        </r>
      </text>
    </comment>
    <comment ref="A522" authorId="0">
      <text>
        <r>
          <rPr>
            <sz val="9"/>
            <rFont val="宋体"/>
            <family val="0"/>
          </rPr>
          <t>李欢:
20801</t>
        </r>
      </text>
    </comment>
    <comment ref="A536" authorId="0">
      <text>
        <r>
          <rPr>
            <sz val="9"/>
            <rFont val="宋体"/>
            <family val="0"/>
          </rPr>
          <t>李欢:
20802</t>
        </r>
      </text>
    </comment>
    <comment ref="A544" authorId="0">
      <text>
        <r>
          <rPr>
            <sz val="9"/>
            <rFont val="宋体"/>
            <family val="0"/>
          </rPr>
          <t>李欢:
20804</t>
        </r>
      </text>
    </comment>
    <comment ref="A546" authorId="0">
      <text>
        <r>
          <rPr>
            <sz val="9"/>
            <rFont val="宋体"/>
            <family val="0"/>
          </rPr>
          <t>李欢:
20805</t>
        </r>
      </text>
    </comment>
    <comment ref="A555" authorId="0">
      <text>
        <r>
          <rPr>
            <sz val="9"/>
            <rFont val="宋体"/>
            <family val="0"/>
          </rPr>
          <t>李欢:
20806</t>
        </r>
      </text>
    </comment>
    <comment ref="A559" authorId="0">
      <text>
        <r>
          <rPr>
            <sz val="9"/>
            <rFont val="宋体"/>
            <family val="0"/>
          </rPr>
          <t>李欢:
20807</t>
        </r>
      </text>
    </comment>
    <comment ref="A569" authorId="0">
      <text>
        <r>
          <rPr>
            <sz val="9"/>
            <rFont val="宋体"/>
            <family val="0"/>
          </rPr>
          <t>李欢:
20808</t>
        </r>
      </text>
    </comment>
    <comment ref="A577" authorId="0">
      <text>
        <r>
          <rPr>
            <sz val="9"/>
            <rFont val="宋体"/>
            <family val="0"/>
          </rPr>
          <t>李欢:
20809</t>
        </r>
      </text>
    </comment>
    <comment ref="A584" authorId="0">
      <text>
        <r>
          <rPr>
            <sz val="9"/>
            <rFont val="宋体"/>
            <family val="0"/>
          </rPr>
          <t>李欢:
20810</t>
        </r>
      </text>
    </comment>
    <comment ref="A591" authorId="0">
      <text>
        <r>
          <rPr>
            <sz val="9"/>
            <rFont val="宋体"/>
            <family val="0"/>
          </rPr>
          <t>李欢:
20811</t>
        </r>
      </text>
    </comment>
    <comment ref="A600" authorId="0">
      <text>
        <r>
          <rPr>
            <sz val="9"/>
            <rFont val="宋体"/>
            <family val="0"/>
          </rPr>
          <t>李欢:
20816</t>
        </r>
      </text>
    </comment>
    <comment ref="A605" authorId="0">
      <text>
        <r>
          <rPr>
            <sz val="9"/>
            <rFont val="宋体"/>
            <family val="0"/>
          </rPr>
          <t>李欢:
20819</t>
        </r>
      </text>
    </comment>
    <comment ref="A608" authorId="0">
      <text>
        <r>
          <rPr>
            <sz val="9"/>
            <rFont val="宋体"/>
            <family val="0"/>
          </rPr>
          <t>李欢:
20820</t>
        </r>
      </text>
    </comment>
    <comment ref="A611" authorId="0">
      <text>
        <r>
          <rPr>
            <sz val="9"/>
            <rFont val="宋体"/>
            <family val="0"/>
          </rPr>
          <t>李欢:
20821</t>
        </r>
      </text>
    </comment>
    <comment ref="A614" authorId="0">
      <text>
        <r>
          <rPr>
            <sz val="9"/>
            <rFont val="宋体"/>
            <family val="0"/>
          </rPr>
          <t>李欢:
20824</t>
        </r>
      </text>
    </comment>
    <comment ref="A644" authorId="0">
      <text>
        <r>
          <rPr>
            <sz val="9"/>
            <rFont val="宋体"/>
            <family val="0"/>
          </rPr>
          <t>李欢:
21002</t>
        </r>
      </text>
    </comment>
    <comment ref="A657" authorId="0">
      <text>
        <r>
          <rPr>
            <sz val="9"/>
            <rFont val="宋体"/>
            <family val="0"/>
          </rPr>
          <t>李欢:
21003</t>
        </r>
      </text>
    </comment>
    <comment ref="A661" authorId="0">
      <text>
        <r>
          <rPr>
            <sz val="9"/>
            <rFont val="宋体"/>
            <family val="0"/>
          </rPr>
          <t>李欢:
21004</t>
        </r>
      </text>
    </comment>
    <comment ref="A673" authorId="0">
      <text>
        <r>
          <rPr>
            <sz val="9"/>
            <rFont val="宋体"/>
            <family val="0"/>
          </rPr>
          <t>李欢:
21006</t>
        </r>
      </text>
    </comment>
    <comment ref="A676" authorId="0">
      <text>
        <r>
          <rPr>
            <sz val="9"/>
            <rFont val="宋体"/>
            <family val="0"/>
          </rPr>
          <t>李欢:
21007</t>
        </r>
      </text>
    </comment>
    <comment ref="A680" authorId="0">
      <text>
        <r>
          <rPr>
            <sz val="9"/>
            <rFont val="宋体"/>
            <family val="0"/>
          </rPr>
          <t>李欢:
21011</t>
        </r>
      </text>
    </comment>
    <comment ref="A685" authorId="0">
      <text>
        <r>
          <rPr>
            <sz val="9"/>
            <rFont val="宋体"/>
            <family val="0"/>
          </rPr>
          <t>李欢:
21012</t>
        </r>
      </text>
    </comment>
    <comment ref="A689" authorId="0">
      <text>
        <r>
          <rPr>
            <sz val="9"/>
            <rFont val="宋体"/>
            <family val="0"/>
          </rPr>
          <t>李欢:
21013</t>
        </r>
      </text>
    </comment>
    <comment ref="A693" authorId="0">
      <text>
        <r>
          <rPr>
            <sz val="9"/>
            <rFont val="宋体"/>
            <family val="0"/>
          </rPr>
          <t>李欢:
21014</t>
        </r>
      </text>
    </comment>
    <comment ref="A696" authorId="0">
      <text>
        <r>
          <rPr>
            <sz val="9"/>
            <rFont val="宋体"/>
            <family val="0"/>
          </rPr>
          <t>李欢:
21015</t>
        </r>
      </text>
    </comment>
    <comment ref="A782" authorId="0">
      <text>
        <r>
          <rPr>
            <sz val="9"/>
            <rFont val="宋体"/>
            <family val="0"/>
          </rPr>
          <t>李欢:
212</t>
        </r>
      </text>
    </comment>
    <comment ref="A783" authorId="0">
      <text>
        <r>
          <rPr>
            <sz val="9"/>
            <rFont val="宋体"/>
            <family val="0"/>
          </rPr>
          <t>李欢:
21201</t>
        </r>
      </text>
    </comment>
    <comment ref="A801" authorId="0">
      <text>
        <r>
          <rPr>
            <sz val="9"/>
            <rFont val="宋体"/>
            <family val="0"/>
          </rPr>
          <t>李欢:
213</t>
        </r>
      </text>
    </comment>
    <comment ref="A802" authorId="0">
      <text>
        <r>
          <rPr>
            <sz val="9"/>
            <rFont val="宋体"/>
            <family val="0"/>
          </rPr>
          <t>李欢:
21301</t>
        </r>
      </text>
    </comment>
    <comment ref="A827" authorId="0">
      <text>
        <r>
          <rPr>
            <sz val="9"/>
            <rFont val="宋体"/>
            <family val="0"/>
          </rPr>
          <t>李欢:
21302</t>
        </r>
      </text>
    </comment>
    <comment ref="A851" authorId="0">
      <text>
        <r>
          <rPr>
            <sz val="9"/>
            <rFont val="宋体"/>
            <family val="0"/>
          </rPr>
          <t>李欢:
2130299</t>
        </r>
      </text>
    </comment>
    <comment ref="A900" authorId="0">
      <text>
        <r>
          <rPr>
            <sz val="9"/>
            <rFont val="宋体"/>
            <family val="0"/>
          </rPr>
          <t>李欢:
21306</t>
        </r>
      </text>
    </comment>
    <comment ref="A906" authorId="0">
      <text>
        <r>
          <rPr>
            <sz val="9"/>
            <rFont val="宋体"/>
            <family val="0"/>
          </rPr>
          <t>李欢:
21307</t>
        </r>
      </text>
    </comment>
    <comment ref="A913" authorId="0">
      <text>
        <r>
          <rPr>
            <sz val="9"/>
            <rFont val="宋体"/>
            <family val="0"/>
          </rPr>
          <t>李欢:
21308</t>
        </r>
      </text>
    </comment>
    <comment ref="A1050" authorId="0">
      <text>
        <r>
          <rPr>
            <sz val="9"/>
            <rFont val="宋体"/>
            <family val="0"/>
          </rPr>
          <t>李欢:
21599</t>
        </r>
      </text>
    </comment>
    <comment ref="A1056" authorId="0">
      <text>
        <r>
          <rPr>
            <sz val="9"/>
            <rFont val="宋体"/>
            <family val="0"/>
          </rPr>
          <t>李欢:
216</t>
        </r>
      </text>
    </comment>
    <comment ref="A1101" authorId="0">
      <text>
        <r>
          <rPr>
            <sz val="9"/>
            <rFont val="宋体"/>
            <family val="0"/>
          </rPr>
          <t>李欢:
220</t>
        </r>
      </text>
    </comment>
    <comment ref="A1121" authorId="0">
      <text>
        <r>
          <rPr>
            <sz val="9"/>
            <rFont val="宋体"/>
            <family val="0"/>
          </rPr>
          <t>李欢:
22002</t>
        </r>
      </text>
    </comment>
    <comment ref="A1140" authorId="0">
      <text>
        <r>
          <rPr>
            <sz val="9"/>
            <rFont val="宋体"/>
            <family val="0"/>
          </rPr>
          <t>李欢:
22003</t>
        </r>
      </text>
    </comment>
    <comment ref="A1149" authorId="0">
      <text>
        <r>
          <rPr>
            <sz val="9"/>
            <rFont val="宋体"/>
            <family val="0"/>
          </rPr>
          <t>李欢:
22005</t>
        </r>
      </text>
    </comment>
    <comment ref="A1165" authorId="0">
      <text>
        <r>
          <rPr>
            <sz val="9"/>
            <rFont val="宋体"/>
            <family val="0"/>
          </rPr>
          <t>李欢:
221</t>
        </r>
      </text>
    </comment>
    <comment ref="A1175" authorId="0">
      <text>
        <r>
          <rPr>
            <sz val="9"/>
            <rFont val="宋体"/>
            <family val="0"/>
          </rPr>
          <t>李欢:
22102</t>
        </r>
      </text>
    </comment>
    <comment ref="A1179" authorId="0">
      <text>
        <r>
          <rPr>
            <sz val="9"/>
            <rFont val="宋体"/>
            <family val="0"/>
          </rPr>
          <t>李欢:
22103</t>
        </r>
      </text>
    </comment>
    <comment ref="A1183" authorId="0">
      <text>
        <r>
          <rPr>
            <sz val="9"/>
            <rFont val="宋体"/>
            <family val="0"/>
          </rPr>
          <t>李欢:
222</t>
        </r>
      </text>
    </comment>
    <comment ref="A1184" authorId="0">
      <text>
        <r>
          <rPr>
            <sz val="9"/>
            <rFont val="宋体"/>
            <family val="0"/>
          </rPr>
          <t>李欢:
22201</t>
        </r>
      </text>
    </comment>
    <comment ref="A1199" authorId="0">
      <text>
        <r>
          <rPr>
            <sz val="9"/>
            <rFont val="宋体"/>
            <family val="0"/>
          </rPr>
          <t>李欢:
22202</t>
        </r>
      </text>
    </comment>
    <comment ref="A1213" authorId="0">
      <text>
        <r>
          <rPr>
            <sz val="9"/>
            <rFont val="宋体"/>
            <family val="0"/>
          </rPr>
          <t>李欢:
22203</t>
        </r>
      </text>
    </comment>
    <comment ref="A1218" authorId="0">
      <text>
        <r>
          <rPr>
            <sz val="9"/>
            <rFont val="宋体"/>
            <family val="0"/>
          </rPr>
          <t>李欢:
22204</t>
        </r>
      </text>
    </comment>
    <comment ref="A1224" authorId="0">
      <text>
        <r>
          <rPr>
            <sz val="9"/>
            <rFont val="宋体"/>
            <family val="0"/>
          </rPr>
          <t>李欢:
22205</t>
        </r>
      </text>
    </comment>
    <comment ref="A1237" authorId="0">
      <text>
        <r>
          <rPr>
            <sz val="9"/>
            <rFont val="宋体"/>
            <family val="0"/>
          </rPr>
          <t>李欢:
22401</t>
        </r>
      </text>
    </comment>
    <comment ref="A1249" authorId="0">
      <text>
        <r>
          <rPr>
            <sz val="9"/>
            <rFont val="宋体"/>
            <family val="0"/>
          </rPr>
          <t>李欢:
22402</t>
        </r>
      </text>
    </comment>
    <comment ref="A1255" authorId="0">
      <text>
        <r>
          <rPr>
            <sz val="9"/>
            <rFont val="宋体"/>
            <family val="0"/>
          </rPr>
          <t>李欢:
22403</t>
        </r>
      </text>
    </comment>
    <comment ref="A1261" authorId="0">
      <text>
        <r>
          <rPr>
            <sz val="9"/>
            <rFont val="宋体"/>
            <family val="0"/>
          </rPr>
          <t>李欢:
22404</t>
        </r>
      </text>
    </comment>
    <comment ref="A1269" authorId="0">
      <text>
        <r>
          <rPr>
            <sz val="9"/>
            <rFont val="宋体"/>
            <family val="0"/>
          </rPr>
          <t>李欢:
22405</t>
        </r>
      </text>
    </comment>
    <comment ref="A1282" authorId="0">
      <text>
        <r>
          <rPr>
            <sz val="9"/>
            <rFont val="宋体"/>
            <family val="0"/>
          </rPr>
          <t>李欢:
22406</t>
        </r>
      </text>
    </comment>
    <comment ref="A1286" authorId="0">
      <text>
        <r>
          <rPr>
            <sz val="9"/>
            <rFont val="宋体"/>
            <family val="0"/>
          </rPr>
          <t>李欢:
22407</t>
        </r>
      </text>
    </comment>
  </commentList>
</comments>
</file>

<file path=xl/sharedStrings.xml><?xml version="1.0" encoding="utf-8"?>
<sst xmlns="http://schemas.openxmlformats.org/spreadsheetml/2006/main" count="1869" uniqueCount="1438">
  <si>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</si>
  <si>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公立医院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</si>
  <si>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综合医院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</si>
  <si>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中医（民族）医院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</si>
  <si>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传染病医院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</si>
  <si>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职业病防治医院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</si>
  <si>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精神病医院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</si>
  <si>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妇产医院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</si>
  <si>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儿童医院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</si>
  <si>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其他专科医院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</si>
  <si>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福利医院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</si>
  <si>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行业医院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</si>
  <si>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处理医疗欠费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</si>
  <si>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其他公立医院支出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</si>
  <si>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基层医疗卫生机构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</si>
  <si>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城市社区卫生机构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</si>
  <si>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乡镇卫生院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</si>
  <si>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其他基层医疗卫生机构支出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</si>
  <si>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公共卫生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</si>
  <si>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疾病预防控制机构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</si>
  <si>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卫生监督机构</t>
    </r>
  </si>
  <si>
    <t xml:space="preserve">其中：1、疾病预防控制专项经费150万（含结核病防治30万，其中人民医院10万，疾控中心20万），
2、基本公共卫生服务580万，
3、基层医疗卫生机构补助6300万（含上级转移支付相关资金），
4、村卫生室实施基本药物制度补助资金200万，
5、精神病救治资金300万，
6、公立医院改革补助600万，
7、中医药发展资金300万，
8、信息化建设（互联互通）50万，
9、乡村医疗垃圾处理费336万，
10、离休及伤残军人医药费300万，
11、老公伤医疗经费5万，
12、计划生育专项业务经费2691万（其中：失独家庭关爱经费122万，农村独生子女保健费12万，农村计划生育困难家庭奖励扶助970万，城镇独生子女父母奖励672万，农村部分计划生育家庭特别扶助495万，困难计生对象补助400万，计生网格化建设村直报20万）（含转移支付）
13、医疗保险缴费及基金补助10062万（含军转志愿兵退休人员2018-2019年医保费37万），
14、城乡医疗保险的补助45200万（县级5200万，上级专项40000万），
15、困难企业医保县级配套50万， 
16、乡村家庭医生签约300万，
17、无偿献血营养费补助70万，
                                                                                                                                                                    </t>
  </si>
  <si>
    <t>其中：县级200万，上级专项1800万。</t>
  </si>
  <si>
    <t>其中：老年人免费乘车补助405万（按1元/人次安排），劳务输出及房租补助45.5万（【2017】第26次政府常务会议纪要），购车补助300万，</t>
  </si>
  <si>
    <t xml:space="preserve">其中：1、优抚对象医药费90万，
2、基本养老服务补贴180万，
3、抚恤1000万，
4、义务兵家属优待金720万，
5、社救对象补助70万（含上级转移 包括六十年代精简提标和投诚起义），6、军休人员经费200万，
7、残疾人“两项补贴”1610万，
8、退役安置600万，
9、撤县建市工作经费100万，
10、社会救助管理专项经费20万，
11、高龄补贴210万，
12、拥军优属经费50万，
13、非营利性养老服务补贴119万，
14、百岁老人长寿保健金20万，
15、购买婚姻登记服务112万，
16、殡仪馆运行经费200万（服务性收费250万全返，财政另补助200万），
17、困难群众生活救助3150万（其中：县级配套150万（用于城镇低保配套、五保户集中供养配套、临时救助配套、医疗救助配套、农村低保配套），上级专项3000万，）
18、敬老院管理168万，
19、敬老院超龄院长清退费50万，
</t>
  </si>
  <si>
    <t>林业专项</t>
  </si>
  <si>
    <t>含四边五年绿色行动、森林防火、创建省森林城市等资金</t>
  </si>
  <si>
    <t>2018年已提前下达资金：1、教师节慰问金100万，2、退养拆迁补偿资金1000万，3、环保关闭企业补助1830万（廉桥造纸厂900万，永胜造纸厂240万，宏发造纸厂100万，利源造纸厂260万，松山塑胶厂搬迁330万）4、农场退休职工养老保险补差886.9万，5、公安专项经费1382.1万（辅警工资提标和扫黑除恶经费1170万，收治中心增补经费212.1万），6、2016年统建的农村危改房因山体滑坡等造成外部安全隐患整治经费200万，7、村级场所村务公开栏制作经费703.35万，8、第二次全国污染源普查经费200万，9、棚改工作经费250万，10、邵阳宝庆车站邵东范家山6台运营车辆亏损补助52.7万，11、《邵东县地名图集》和《邵东县标准地名录》等印刷出版专项经费100万，12、2017年施工图审查服务退费及2018年审图购买服务经费439万，13、林业专项经费260万（松毛虫防治100万，编制全县采石取土10规划等、森林资源督察迎检工作经费160万），14、碧水蓝天保卫战经费500万，15、丘田村石膏采空区安置及机场征地工作经费763万，16、政法委扫黑除恶专项经费100万，17、归还应急救灾贷款利息242万、18、贺绿汀音乐文化艺术节活动经费150万，19、宣传部与上级媒体合作经费120万，20、纪委监委辅警经费100万，21、企业职工基本养老保险财政配套资金（新增部分）1125万，22、法院司法救助经费200万。</t>
  </si>
  <si>
    <t>放管服改革经费</t>
  </si>
  <si>
    <t>序号</t>
  </si>
  <si>
    <t>合计</t>
  </si>
  <si>
    <t>支出合计</t>
  </si>
  <si>
    <t>项目</t>
  </si>
  <si>
    <t>信访维稳经费</t>
  </si>
  <si>
    <t>2019年一般公共预算专项资金预算表</t>
  </si>
  <si>
    <t>单位：万元</t>
  </si>
  <si>
    <t>功能科目代码</t>
  </si>
  <si>
    <t>项目名称</t>
  </si>
  <si>
    <t>金额</t>
  </si>
  <si>
    <t>备    注</t>
  </si>
  <si>
    <t>科目</t>
  </si>
  <si>
    <t>乡镇禁毒、社区康复戒毒经费</t>
  </si>
  <si>
    <t>乡镇政协委员联系群众工作室经费</t>
  </si>
  <si>
    <t>乡镇人大代表联系群众工作室经费</t>
  </si>
  <si>
    <t>重点项目前期经费</t>
  </si>
  <si>
    <t>会议费</t>
  </si>
  <si>
    <t>用于信访维稳、涉法涉诉及重大矛盾调处经费。</t>
  </si>
  <si>
    <t>司法救助资金</t>
  </si>
  <si>
    <t>乡镇维修专项</t>
  </si>
  <si>
    <t>价格调控专项经费</t>
  </si>
  <si>
    <t>第四次全国经济普查经费</t>
  </si>
  <si>
    <t>城市综合管理经费</t>
  </si>
  <si>
    <t>用于创文、创卫、移风易俗、殡葬改革等事务</t>
  </si>
  <si>
    <t>税收征管经费</t>
  </si>
  <si>
    <t>人才专项经费</t>
  </si>
  <si>
    <t>征兵经费</t>
  </si>
  <si>
    <t>其中：体检费50万</t>
  </si>
  <si>
    <t>教育专项资金</t>
  </si>
  <si>
    <t>科普经费</t>
  </si>
  <si>
    <t>科技专项经费</t>
  </si>
  <si>
    <t>文化事业发展资金</t>
  </si>
  <si>
    <t>民政专项资金</t>
  </si>
  <si>
    <t>财政对社会保险基金的补助</t>
  </si>
  <si>
    <t>企业改制经费</t>
  </si>
  <si>
    <t>其中：改制企业直系亲属救济费100万。</t>
  </si>
  <si>
    <t>就业资金配套</t>
  </si>
  <si>
    <t>用于公益性岗位补助</t>
  </si>
  <si>
    <t>军转干部相关经费</t>
  </si>
  <si>
    <t>含上级一般性转移支付相关资金</t>
  </si>
  <si>
    <t>社保基金代征代缴工作经费</t>
  </si>
  <si>
    <t>用于兑现2018年社保基金代征工作经费</t>
  </si>
  <si>
    <t>残疾人就业、康复专项资金</t>
  </si>
  <si>
    <t>医疗卫生专项</t>
  </si>
  <si>
    <t>乡镇计生专项经费</t>
  </si>
  <si>
    <t>用于：化债、奖励、能力建设、执法经费、工作经费。</t>
  </si>
  <si>
    <t>环保专项资金</t>
  </si>
  <si>
    <t>农业、粮食专项资金</t>
  </si>
  <si>
    <t>库区转移支付专项</t>
  </si>
  <si>
    <t>一事一议项目财政奖补资金</t>
  </si>
  <si>
    <t>村级运转经费</t>
  </si>
  <si>
    <t>含五化支部建设和村纪检员补助。</t>
  </si>
  <si>
    <t>农村公路养护、维修专项</t>
  </si>
  <si>
    <t>其中：乡道、村道养护资金700万，扶贫项目500万。</t>
  </si>
  <si>
    <t>公汽补助</t>
  </si>
  <si>
    <t>企业发展资金</t>
  </si>
  <si>
    <t>金融工作奖励经费</t>
  </si>
  <si>
    <t>地质灾害防治专项经费</t>
  </si>
  <si>
    <t>住房公积金缴费补贴</t>
  </si>
  <si>
    <t>预备费</t>
  </si>
  <si>
    <t>预留资金</t>
  </si>
  <si>
    <t>招商引资专项</t>
  </si>
  <si>
    <t>县长质量奖</t>
  </si>
  <si>
    <t>食品安全示范县建设</t>
  </si>
  <si>
    <t>安全生产经费</t>
  </si>
  <si>
    <t>水利建设资金</t>
  </si>
  <si>
    <t>退养拆迁补偿资金</t>
  </si>
  <si>
    <t>农村环境卫生综合整治</t>
  </si>
  <si>
    <t>邵东、邵阳线公交化改造项目</t>
  </si>
  <si>
    <t>政府常务会议纪要【2018】第20次</t>
  </si>
  <si>
    <t>耕地占补平衡</t>
  </si>
  <si>
    <t>城市建设和维护费</t>
  </si>
  <si>
    <t>旅游发展资金</t>
  </si>
  <si>
    <t>城乡农贸市场建设和“农改超”项目</t>
  </si>
  <si>
    <t>政府常务会议纪要【2018】第3次</t>
  </si>
  <si>
    <t>还本付息</t>
  </si>
  <si>
    <t>扶贫资金</t>
  </si>
  <si>
    <t>其他</t>
  </si>
  <si>
    <t>农场退休职工养老保险补差</t>
  </si>
  <si>
    <t>施工图审查购买服务经费</t>
  </si>
  <si>
    <t>机构改革工作经费</t>
  </si>
  <si>
    <t>残疾人托养中心</t>
  </si>
  <si>
    <t>合   计</t>
  </si>
  <si>
    <t>注：本表中的“上级专项”为上级一般性转移支付中指定用途的资金。</t>
  </si>
  <si>
    <t>项     目</t>
  </si>
  <si>
    <t>2018年
预算数</t>
  </si>
  <si>
    <t>2019年
预算数</t>
  </si>
  <si>
    <t>增加额</t>
  </si>
  <si>
    <t>增长比例
(%)</t>
  </si>
  <si>
    <t>一、地方收入</t>
  </si>
  <si>
    <t>（一）税收收入小计</t>
  </si>
  <si>
    <t xml:space="preserve">  1、增值税37.5%</t>
  </si>
  <si>
    <t>　2、营业税37.5%</t>
  </si>
  <si>
    <t xml:space="preserve">  3、企业所得税28%</t>
  </si>
  <si>
    <t>　4、个人所得税28%</t>
  </si>
  <si>
    <t xml:space="preserve">  5、资源税75%</t>
  </si>
  <si>
    <t xml:space="preserve">  6、城市维护建设税</t>
  </si>
  <si>
    <t xml:space="preserve">  7、房产税</t>
  </si>
  <si>
    <t>　8、印花税</t>
  </si>
  <si>
    <t>　9、城镇土地使用税70%</t>
  </si>
  <si>
    <t xml:space="preserve">  10、土地增值税</t>
  </si>
  <si>
    <t xml:space="preserve">  11、车船使用牌照税</t>
  </si>
  <si>
    <t xml:space="preserve">  12、耕地占用税</t>
  </si>
  <si>
    <t xml:space="preserve">  13、契税</t>
  </si>
  <si>
    <t>（二）非税收入小计</t>
  </si>
  <si>
    <t xml:space="preserve">  1、专项收入</t>
  </si>
  <si>
    <t>　2、行政事业性收费收入</t>
  </si>
  <si>
    <t>　3、罚没收入</t>
  </si>
  <si>
    <t xml:space="preserve">  4、国有资源有偿使用收入</t>
  </si>
  <si>
    <t xml:space="preserve">  5、其他收入</t>
  </si>
  <si>
    <t>二、上划省级收入</t>
  </si>
  <si>
    <t xml:space="preserve">    上划省级国内增值税12.5%</t>
  </si>
  <si>
    <t xml:space="preserve">    上划省级营改增12.5%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</si>
  <si>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</si>
  <si>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</si>
  <si>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</si>
  <si>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</si>
  <si>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</si>
  <si>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>三、上划中央收入</t>
  </si>
  <si>
    <t xml:space="preserve">    上划中央国内增值税50%</t>
  </si>
  <si>
    <t xml:space="preserve">    上划中央营改增50%</t>
  </si>
  <si>
    <t xml:space="preserve">    上划中央营业税50%</t>
  </si>
  <si>
    <t xml:space="preserve">    上划中央消费税</t>
  </si>
  <si>
    <t xml:space="preserve">    上划中央企业所得税60%</t>
  </si>
  <si>
    <t xml:space="preserve">    上划中央个人所得税60%</t>
  </si>
  <si>
    <t>四、财政总收入</t>
  </si>
  <si>
    <t xml:space="preserve">  其中：财政</t>
  </si>
  <si>
    <t xml:space="preserve">        税务</t>
  </si>
  <si>
    <t>收入</t>
  </si>
  <si>
    <t>支出</t>
  </si>
  <si>
    <t>预算数</t>
  </si>
  <si>
    <t>一、一般公共预算支出</t>
  </si>
  <si>
    <t>142961+235782+13500+39064(42172-1437-833-123-715)=431307</t>
  </si>
  <si>
    <t>二、上级补助收入</t>
  </si>
  <si>
    <t>其中：上级专项转移支付支出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</si>
  <si>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（一）返还性收入</t>
    </r>
  </si>
  <si>
    <t xml:space="preserve">      1、增值税和消费税税收返还收入 </t>
  </si>
  <si>
    <t>二、上解上级支出</t>
  </si>
  <si>
    <t xml:space="preserve">      2、所得税基数返还收入</t>
  </si>
  <si>
    <t xml:space="preserve">  （一）体制上解支出</t>
  </si>
  <si>
    <t xml:space="preserve">      3、成品油价格和税费改革税收返还收入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</si>
  <si>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 出口退税专项上解支出</t>
    </r>
  </si>
  <si>
    <t xml:space="preserve">                                                               </t>
  </si>
  <si>
    <t xml:space="preserve">      4、增值税“五五分享”税收返还收入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</si>
  <si>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 成品油价格和税费改革专项上解支出</t>
    </r>
  </si>
  <si>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5</t>
    </r>
    <r>
      <rPr>
        <sz val="10"/>
        <rFont val="宋体"/>
        <family val="0"/>
      </rPr>
      <t>、其他税收返还收入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</si>
  <si>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（四）专项上解支出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</si>
  <si>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（二）一般性转移支付收入</t>
    </r>
  </si>
  <si>
    <t xml:space="preserve">      1、体制补助收入</t>
  </si>
  <si>
    <t xml:space="preserve">      2、均衡性转移支付收入</t>
  </si>
  <si>
    <t xml:space="preserve">      3、县级基本财力保障机制奖补资金收入</t>
  </si>
  <si>
    <t xml:space="preserve">      4、结算补助收入</t>
  </si>
  <si>
    <t xml:space="preserve">      5、资源枯竭型城市转移支付补助收入</t>
  </si>
  <si>
    <t xml:space="preserve">      6、企业事业单位划转补助收入</t>
  </si>
  <si>
    <t xml:space="preserve">      7、成品油价格和税费改革转移支付补助收入</t>
  </si>
  <si>
    <t xml:space="preserve">      8、基层公检法司转移支付收入</t>
  </si>
  <si>
    <t xml:space="preserve">      9、义务教育等转移支付收入</t>
  </si>
  <si>
    <r>
      <rPr>
        <sz val="12"/>
        <rFont val="宋体"/>
        <family val="0"/>
      </rPr>
      <t>基数:1630+310=1940万,</t>
    </r>
    <r>
      <rPr>
        <sz val="12"/>
        <rFont val="宋体"/>
        <family val="0"/>
      </rPr>
      <t>湘财预【2016】150号</t>
    </r>
    <r>
      <rPr>
        <sz val="12"/>
        <rFont val="宋体"/>
        <family val="0"/>
      </rPr>
      <t>11424万</t>
    </r>
    <r>
      <rPr>
        <sz val="12"/>
        <rFont val="宋体"/>
        <family val="0"/>
      </rPr>
      <t>，其中：公用经费补助8504万，家庭经济困难寄宿生补助601万，校舍维修改造2319万。</t>
    </r>
  </si>
  <si>
    <t xml:space="preserve">      10、基本养老保险和低保等转移支付收入</t>
  </si>
  <si>
    <t xml:space="preserve">      11、城乡居民医疗保险转移支付收入</t>
  </si>
  <si>
    <r>
      <rPr>
        <sz val="12"/>
        <rFont val="宋体"/>
        <family val="0"/>
      </rPr>
      <t>基数：90.3+468.4</t>
    </r>
    <r>
      <rPr>
        <sz val="12"/>
        <rFont val="宋体"/>
        <family val="0"/>
      </rPr>
      <t>=</t>
    </r>
    <r>
      <rPr>
        <sz val="12"/>
        <rFont val="宋体"/>
        <family val="0"/>
      </rPr>
      <t>558.7</t>
    </r>
    <r>
      <rPr>
        <sz val="12"/>
        <rFont val="宋体"/>
        <family val="0"/>
      </rPr>
      <t>万，基本药物制度省级补助</t>
    </r>
    <r>
      <rPr>
        <sz val="12"/>
        <rFont val="宋体"/>
        <family val="0"/>
      </rPr>
      <t>500万（预计数）</t>
    </r>
  </si>
  <si>
    <t xml:space="preserve">      12、农村综合改革转移支付收入</t>
  </si>
  <si>
    <r>
      <rPr>
        <sz val="12"/>
        <rFont val="宋体"/>
        <family val="0"/>
      </rPr>
      <t>基数：522+260+</t>
    </r>
    <r>
      <rPr>
        <b/>
        <sz val="12"/>
        <rFont val="宋体"/>
        <family val="0"/>
      </rPr>
      <t>243</t>
    </r>
    <r>
      <rPr>
        <sz val="12"/>
        <rFont val="宋体"/>
        <family val="0"/>
      </rPr>
      <t>=1025万，</t>
    </r>
  </si>
  <si>
    <t xml:space="preserve">      13、产粮（油）大县奖励资金收入</t>
  </si>
  <si>
    <r>
      <rPr>
        <sz val="12"/>
        <rFont val="宋体"/>
        <family val="0"/>
      </rPr>
      <t>湘财预【2016】1</t>
    </r>
    <r>
      <rPr>
        <sz val="12"/>
        <rFont val="宋体"/>
        <family val="0"/>
      </rPr>
      <t>96</t>
    </r>
    <r>
      <rPr>
        <sz val="12"/>
        <rFont val="宋体"/>
        <family val="0"/>
      </rPr>
      <t>号</t>
    </r>
  </si>
  <si>
    <t xml:space="preserve">      14、重点生态功能区转移支付收入</t>
  </si>
  <si>
    <t>湘财预【2016】170号13144万，基数：6915+255=7170万。</t>
  </si>
  <si>
    <t xml:space="preserve">      15、革命老区转移支付收入</t>
  </si>
  <si>
    <r>
      <rPr>
        <sz val="12"/>
        <rFont val="宋体"/>
        <family val="0"/>
      </rPr>
      <t>社区运转基数：99</t>
    </r>
    <r>
      <rPr>
        <sz val="12"/>
        <rFont val="宋体"/>
        <family val="0"/>
      </rPr>
      <t>万，公路体制下放基数：</t>
    </r>
    <r>
      <rPr>
        <sz val="12"/>
        <rFont val="宋体"/>
        <family val="0"/>
      </rPr>
      <t>1237.76</t>
    </r>
    <r>
      <rPr>
        <sz val="12"/>
        <rFont val="宋体"/>
        <family val="0"/>
      </rPr>
      <t>万（邵财预【</t>
    </r>
    <r>
      <rPr>
        <sz val="12"/>
        <rFont val="宋体"/>
        <family val="0"/>
      </rPr>
      <t>2016</t>
    </r>
    <r>
      <rPr>
        <sz val="12"/>
        <rFont val="宋体"/>
        <family val="0"/>
      </rPr>
      <t>】</t>
    </r>
    <r>
      <rPr>
        <sz val="12"/>
        <rFont val="宋体"/>
        <family val="0"/>
      </rPr>
      <t>66</t>
    </r>
    <r>
      <rPr>
        <sz val="12"/>
        <rFont val="宋体"/>
        <family val="0"/>
      </rPr>
      <t>号），工商、质监体制下放基数：</t>
    </r>
    <r>
      <rPr>
        <sz val="12"/>
        <rFont val="宋体"/>
        <family val="0"/>
      </rPr>
      <t>291.27</t>
    </r>
    <r>
      <rPr>
        <sz val="12"/>
        <rFont val="宋体"/>
        <family val="0"/>
      </rPr>
      <t>（湘财行【</t>
    </r>
    <r>
      <rPr>
        <sz val="12"/>
        <rFont val="宋体"/>
        <family val="0"/>
      </rPr>
      <t>2015</t>
    </r>
    <r>
      <rPr>
        <sz val="12"/>
        <rFont val="宋体"/>
        <family val="0"/>
      </rPr>
      <t>】</t>
    </r>
    <r>
      <rPr>
        <sz val="12"/>
        <rFont val="宋体"/>
        <family val="0"/>
      </rPr>
      <t>78</t>
    </r>
    <r>
      <rPr>
        <sz val="12"/>
        <rFont val="宋体"/>
        <family val="0"/>
      </rPr>
      <t>号）</t>
    </r>
    <r>
      <rPr>
        <sz val="12"/>
        <rFont val="宋体"/>
        <family val="0"/>
      </rPr>
      <t>+1822.7=2113.97</t>
    </r>
    <r>
      <rPr>
        <sz val="12"/>
        <rFont val="宋体"/>
        <family val="0"/>
      </rPr>
      <t>万（湘财行【</t>
    </r>
    <r>
      <rPr>
        <sz val="12"/>
        <rFont val="宋体"/>
        <family val="0"/>
      </rPr>
      <t>2015</t>
    </r>
    <r>
      <rPr>
        <sz val="12"/>
        <rFont val="宋体"/>
        <family val="0"/>
      </rPr>
      <t>】</t>
    </r>
    <r>
      <rPr>
        <sz val="12"/>
        <rFont val="宋体"/>
        <family val="0"/>
      </rPr>
      <t>81</t>
    </r>
    <r>
      <rPr>
        <sz val="12"/>
        <rFont val="宋体"/>
        <family val="0"/>
      </rPr>
      <t>号）</t>
    </r>
    <r>
      <rPr>
        <sz val="12"/>
        <rFont val="宋体"/>
        <family val="0"/>
      </rPr>
      <t>。</t>
    </r>
  </si>
  <si>
    <t xml:space="preserve">      16、民族地区转移支付收入</t>
  </si>
  <si>
    <t xml:space="preserve">      17、贫困地区转移支付收入</t>
  </si>
  <si>
    <t xml:space="preserve">      18、固定数额补助收入</t>
  </si>
  <si>
    <t xml:space="preserve">      19、其他一般性转移支付收入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</si>
  <si>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（三）专项转移支付收入</t>
    </r>
  </si>
  <si>
    <t>三、债务转贷收入</t>
  </si>
  <si>
    <t>四、调入预算稳定调节基金</t>
  </si>
  <si>
    <t>五、调入资金</t>
  </si>
  <si>
    <t>收入总计</t>
  </si>
  <si>
    <t>支出总计</t>
  </si>
  <si>
    <t>科目名称和代码</t>
  </si>
  <si>
    <t>2018年预算数</t>
  </si>
  <si>
    <t>2019年预算数</t>
  </si>
  <si>
    <t>比上年增加</t>
  </si>
  <si>
    <t>增减比例%</t>
  </si>
  <si>
    <t>代码</t>
  </si>
  <si>
    <t>科目名称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</si>
  <si>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</si>
  <si>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</si>
  <si>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</si>
  <si>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</si>
  <si>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</si>
  <si>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</si>
  <si>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</si>
  <si>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</si>
  <si>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</si>
  <si>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</si>
  <si>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</si>
  <si>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</si>
  <si>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</si>
  <si>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</si>
  <si>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</si>
  <si>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</si>
  <si>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</si>
  <si>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</si>
  <si>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其他支出</t>
  </si>
  <si>
    <t>债务还本支出</t>
  </si>
  <si>
    <t>债务付息支出</t>
  </si>
  <si>
    <t>一、国有土地使用权出让收入</t>
  </si>
  <si>
    <t>一、城乡社区支出</t>
  </si>
  <si>
    <t>二、城市基础设施配套费收入</t>
  </si>
  <si>
    <t xml:space="preserve">    国有土地使用权出让收入安排的支出</t>
  </si>
  <si>
    <t>三、污水处理费收入</t>
  </si>
  <si>
    <t xml:space="preserve">    城市公用事业附加及对应专项债务收入安排的支出</t>
  </si>
  <si>
    <t>四、其他政府性基金收入</t>
  </si>
  <si>
    <t xml:space="preserve">    农业土地开发资金支出</t>
  </si>
  <si>
    <t xml:space="preserve">    城市基础设施配套费及对应专项债务收入安排的支出</t>
  </si>
  <si>
    <t>二、其他支出</t>
  </si>
  <si>
    <t xml:space="preserve">    其他政府性基金支出</t>
  </si>
  <si>
    <t>本年收入合计</t>
  </si>
  <si>
    <t>本年支出合计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</si>
  <si>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</si>
  <si>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</si>
  <si>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</si>
  <si>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</si>
  <si>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</si>
  <si>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</si>
  <si>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</si>
  <si>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</si>
  <si>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</si>
  <si>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</si>
  <si>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</si>
  <si>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</si>
  <si>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征地拆迁成本及偿债资金</t>
  </si>
  <si>
    <t>农土土地开发资金支出</t>
  </si>
  <si>
    <t>用于征拆成本和还债等</t>
  </si>
  <si>
    <t>党建及干部教育、培训经费</t>
  </si>
  <si>
    <t>含“不忘初心、牢记使命”主题教育、干部教育、基层（社区）干部培训、党建专项及党建示范点建设等</t>
  </si>
  <si>
    <t>用于支付污水、垃圾处理费和关闭污染企业补偿、矿涌水治理费等。</t>
  </si>
  <si>
    <t>其中：1、发展粮食生产专项700万（其中：农机插秧补助100万元，）
2、现代农机合作社建设专项120万，
3、农村能源专项280万。（其中：亮化工程200万，光伏、沼气80万）
4、支持农业生产专项1000万（其中：1、用于标准化生产和“三品一标”认证奖补和认定农业产业化龙头企业及规模企业奖补50万），2、发展蔬菜生产资金150万，3、其他资金800万（其中400万用于扶贫））</t>
  </si>
  <si>
    <t>含标准化厂房奖励、V机电、金旺农贸市场补助、智能制造院建设、乡镇工业园区建设奖补等。</t>
  </si>
  <si>
    <t>其中：人民医院200万，中医院100万，教育名师工作站80万。</t>
  </si>
  <si>
    <t>其中：旅游公厕50万，产业扶贫450万，含贺绿汀故居维修、荫家堂维护管理。</t>
  </si>
  <si>
    <t>农业保险配套</t>
  </si>
  <si>
    <t>2019年社会保险基金预算总表</t>
  </si>
  <si>
    <t>单位：元</t>
  </si>
  <si>
    <t>项        目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</si>
  <si>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</si>
  <si>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</si>
  <si>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</si>
  <si>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</si>
  <si>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</si>
  <si>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</si>
  <si>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</si>
  <si>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</si>
  <si>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</si>
  <si>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</si>
  <si>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</si>
  <si>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</si>
  <si>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>×</t>
  </si>
  <si>
    <t xml:space="preserve">           5、其他收入</t>
  </si>
  <si>
    <t xml:space="preserve">           6、转移收入</t>
  </si>
  <si>
    <t xml:space="preserve">           7、中央调剂资金收入（省级专用）</t>
  </si>
  <si>
    <t xml:space="preserve">           8、中央调剂基金收入（中央专用)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</si>
  <si>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</si>
  <si>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</si>
  <si>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</si>
  <si>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</si>
  <si>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4、中央调剂基金支出（中央专用）</t>
  </si>
  <si>
    <t xml:space="preserve">           5、中央调剂资金支出（省级专用）</t>
  </si>
  <si>
    <t>三、本年收支结余</t>
  </si>
  <si>
    <t>四、年末滚存结余</t>
  </si>
  <si>
    <t xml:space="preserve">企业职工基本养老保险基金
</t>
  </si>
  <si>
    <t>投资评审和基建决算审计</t>
  </si>
  <si>
    <t>基层武装部建设</t>
  </si>
  <si>
    <t>含安全饮水资金、五小水利建设资金，其中用于扶贫600万</t>
  </si>
  <si>
    <t>含垃圾分类资金</t>
  </si>
  <si>
    <t xml:space="preserve">其中：1、养老保险缴费及财政补助35000万（含均衡性转移支付中机关事业单位养老保险基金专项补助），
2、生育保险缴费423万，
3、工伤保险缴费845万，
4、失业保险缴费397万，
5、对城乡居民养老保险基金的补助24078万（县级1078万（缴费补贴328万，基础养老金补贴750万），上级专项23000万）
6、企业养老保险14686万（县级1686万，上级专项13000万）
7、老工伤同级财政配套100万
</t>
  </si>
  <si>
    <t xml:space="preserve">其中:1、增人增资、抚恤费结算1500万,
2、财税工作考核经费2000万，
3、预留政府奖励资金1000万，
4、预留国有资产管理成本支出500万，
5、预留乡镇城市建设和管理经费1000万（不含办事处，按城建税入库情况安排）
</t>
  </si>
  <si>
    <t xml:space="preserve">
含税收保障办和信息中心运行经费50万。</t>
  </si>
  <si>
    <t>其中：1、督学责任区办公经费49.5万。
2、教育国有资产管理300万（按收入的40%安排）。
3、校舍维修2510万（上级专项）。
4、学校建设5000万（含职高300万，教师公租房、机关幼儿园建设等。）。
5、义务教育公用经费10700万（县级1200万，上级专项9500万）。
6、中心学校公用经费365万（按人均1.5万安排，另加5万每个乡。三个办事处和三个贫困乡另各加10万）。
7、义务教育缺编代课费3000万（含2018年500万）。
8、义务教育班主任津贴1150万。
9、教师体检经费400万。  
10、新高考培训100万。
11、普高生均公用经费县级配套270万。
12、学生资助专项资金1135万（其中：义务教育家庭经济困难寄宿生生活补助781万（县级配套144万，上级专项637万），普高助学76万，中职国家助学金24万，家庭困难幼儿入园补助34万，普高建档立卡贫困生免学费24万，中职免学费196万）。
13、贫困乡教师人才津贴240万（含上级专项）。
14、学前教育经费1200万（按保育费收入安排）。
15、教师节慰问金200万。
16、银龄讲学计划600万（含2018年150万）。
17、免费师范生学费60万。
18、校车运行368万。</t>
  </si>
  <si>
    <t>2019年一般公共预算收入预算表</t>
  </si>
  <si>
    <t>2019年一般公共预算收支平衡表</t>
  </si>
  <si>
    <t>2019年政府性基金预算表</t>
  </si>
  <si>
    <t>2019年政府性基金预算专项资金预算表</t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</si>
  <si>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入</t>
    </r>
  </si>
  <si>
    <t>一、国有土地使用权出让收入</t>
  </si>
  <si>
    <t>二、城市基础设施配套费收入</t>
  </si>
  <si>
    <r>
      <t>2019</t>
    </r>
    <r>
      <rPr>
        <b/>
        <sz val="18"/>
        <rFont val="宋体"/>
        <family val="0"/>
      </rPr>
      <t>年政府性基金收入预算表</t>
    </r>
  </si>
  <si>
    <t>科目名称</t>
  </si>
  <si>
    <t>征地和拆迁补偿支出</t>
  </si>
  <si>
    <t>农业土地开发资金安排的支出</t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</si>
  <si>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出</t>
    </r>
  </si>
  <si>
    <r>
      <t>2019</t>
    </r>
    <r>
      <rPr>
        <b/>
        <sz val="18"/>
        <rFont val="宋体"/>
        <family val="0"/>
      </rPr>
      <t>年政府性基金转移支付预算表</t>
    </r>
  </si>
  <si>
    <r>
      <t>2019</t>
    </r>
    <r>
      <rPr>
        <sz val="10"/>
        <rFont val="宋体"/>
        <family val="0"/>
      </rPr>
      <t>年
预算数</t>
    </r>
  </si>
  <si>
    <t>险    种</t>
  </si>
  <si>
    <t>一、城乡居民基本养老保险基金</t>
  </si>
  <si>
    <t>基本养老保险费收入</t>
  </si>
  <si>
    <t>利息收入</t>
  </si>
  <si>
    <t>财政补贴收入</t>
  </si>
  <si>
    <t>二、机关事业单位基本养老保险基金</t>
  </si>
  <si>
    <t>三、城镇职工基本医疗保险基金</t>
  </si>
  <si>
    <t>基本医疗保险费收入</t>
  </si>
  <si>
    <t>四、城乡居民基本医疗保险基金</t>
  </si>
  <si>
    <t>保险费收入</t>
  </si>
  <si>
    <t>五、失业保险基金</t>
  </si>
  <si>
    <t>失业保险费收入</t>
  </si>
  <si>
    <t>转移收入</t>
  </si>
  <si>
    <t>六、生育保险基金</t>
  </si>
  <si>
    <t>生育保险费收入</t>
  </si>
  <si>
    <t>本年收入小计</t>
  </si>
  <si>
    <t>其中：保险费收入</t>
  </si>
  <si>
    <t xml:space="preserve">      投资收益</t>
  </si>
  <si>
    <t xml:space="preserve">      财政补贴收入</t>
  </si>
  <si>
    <t>上年结余</t>
  </si>
  <si>
    <t>收入合计</t>
  </si>
  <si>
    <t>其他收入</t>
  </si>
  <si>
    <t>转移收入</t>
  </si>
  <si>
    <t xml:space="preserve">      其他收入</t>
  </si>
  <si>
    <t xml:space="preserve">      转移收入</t>
  </si>
  <si>
    <t>社会保险待遇支出</t>
  </si>
  <si>
    <t>转移支出</t>
  </si>
  <si>
    <t>本年支出小计</t>
  </si>
  <si>
    <t>其中：社会保险待遇支出</t>
  </si>
  <si>
    <t xml:space="preserve">      其他支出</t>
  </si>
  <si>
    <t xml:space="preserve">      转移支出</t>
  </si>
  <si>
    <t>年末滚存结余</t>
  </si>
  <si>
    <r>
      <t>2019</t>
    </r>
    <r>
      <rPr>
        <b/>
        <sz val="18"/>
        <rFont val="宋体"/>
        <family val="0"/>
      </rPr>
      <t>年社会保险基金收入预算表</t>
    </r>
  </si>
  <si>
    <t>2019年预算数</t>
  </si>
  <si>
    <r>
      <t>2019</t>
    </r>
    <r>
      <rPr>
        <b/>
        <sz val="18"/>
        <rFont val="宋体"/>
        <family val="0"/>
      </rPr>
      <t>年社会保险基金支出预算表</t>
    </r>
  </si>
  <si>
    <t>注: 本年度无国有资本经营预算</t>
  </si>
  <si>
    <t>填报单位：邵东县</t>
  </si>
  <si>
    <t>金额单位：万元</t>
  </si>
  <si>
    <t>科目编码</t>
  </si>
  <si>
    <t>科目名称</t>
  </si>
  <si>
    <t>预算数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</si>
  <si>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</si>
  <si>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</si>
  <si>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</si>
  <si>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</si>
  <si>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</si>
  <si>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r>
      <t>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</si>
  <si>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t>国有资本经营预算转移支付收入</t>
  </si>
  <si>
    <t>填报单位：邵东县</t>
  </si>
  <si>
    <t>金额单位：万元</t>
  </si>
  <si>
    <t>科目编码</t>
  </si>
  <si>
    <t>科目名称</t>
  </si>
  <si>
    <t>预算数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</si>
  <si>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</si>
  <si>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</si>
  <si>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</si>
  <si>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</si>
  <si>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</si>
  <si>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>……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</si>
  <si>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</si>
  <si>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</si>
  <si>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</si>
  <si>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</si>
  <si>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</si>
  <si>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</si>
  <si>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</si>
  <si>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</si>
  <si>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</si>
  <si>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</si>
  <si>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</si>
  <si>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</si>
  <si>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</si>
  <si>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</si>
  <si>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</si>
  <si>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国有资本经营预算转移支付支出</t>
  </si>
  <si>
    <t>国有资本经营预算调出资金</t>
  </si>
  <si>
    <t>注: 本年度无国有资本经营预算</t>
  </si>
  <si>
    <t xml:space="preserve"> 2019年国有资本经营收入预算表</t>
  </si>
  <si>
    <t xml:space="preserve">  2019年国有资本经营支出预算表                                                      </t>
  </si>
  <si>
    <t>限额</t>
  </si>
  <si>
    <t>余额</t>
  </si>
  <si>
    <t>邵东县</t>
  </si>
  <si>
    <r>
      <t>2018</t>
    </r>
    <r>
      <rPr>
        <b/>
        <sz val="18"/>
        <color indexed="8"/>
        <rFont val="宋体"/>
        <family val="0"/>
      </rPr>
      <t>年政府一般债务限额和余额情况表</t>
    </r>
  </si>
  <si>
    <r>
      <t>2018</t>
    </r>
    <r>
      <rPr>
        <b/>
        <sz val="18"/>
        <color indexed="8"/>
        <rFont val="宋体"/>
        <family val="0"/>
      </rPr>
      <t>年政府专项债务限额和余额情况表</t>
    </r>
  </si>
  <si>
    <t>备注</t>
  </si>
  <si>
    <t xml:space="preserve">     </t>
  </si>
  <si>
    <t xml:space="preserve"> </t>
  </si>
  <si>
    <t>县本级部门，包括县级行政单位（含参照公务员法管理的事业单位）、事业单位和其他单位使用当年一般公共预算拨款安排的2019年“三公经费”预算为1970万元，其中：因公出国（境）费6万元，公务接待费400万元，公务用车购置及运行维护费1564万元（其中公务用车购置费为100万元，公务用车运行维护费1464万元）。2019年县级“三公经费”预算汇总数较上年减少816万元。2019年公务用车购置费预算100万元（因部分公务用车和执法用车已使用多年需更换），比上年减少20万元，公务用车运营维护费1514万元，比上年减少194万元，2019年公务接待费预算400万元，较上年减少500万元，主要原因是我县2018年公务接待费用大幅减少，相应减少2019年预算。</t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</si>
  <si>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妇幼保健机构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</si>
  <si>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精神卫生机构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</si>
  <si>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应急救治机构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</si>
  <si>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采供血机构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</si>
  <si>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其他专业公共卫生机构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</si>
  <si>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基本公共卫生服务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</si>
  <si>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重大公共卫生专项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</si>
  <si>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突发公共卫生事件应急处理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</si>
  <si>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其他公共卫生支出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</si>
  <si>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中医药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</si>
  <si>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中医（民族医）药专项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</si>
  <si>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其他中医药支出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</si>
  <si>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计划生育事务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</si>
  <si>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计划生育机构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</si>
  <si>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计划生育服务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</si>
  <si>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其他计划生育事务支出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</si>
  <si>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行政事业单位医疗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</si>
  <si>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行政单位医疗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</si>
  <si>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事业单位医疗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</si>
  <si>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公务员医疗补助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</si>
  <si>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其他行政事业单位医疗支出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</si>
  <si>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财政对基本医疗保险基金的补助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</si>
  <si>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财政对职工基本医疗保险基金的补助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</si>
  <si>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财政对城乡居民基本医疗保险基金的补助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</si>
  <si>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财政对其他基本医疗保险基金的补助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</si>
  <si>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医疗救助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</si>
  <si>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城乡医疗救助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</si>
  <si>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疾病应急救助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</si>
  <si>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其他医疗救助支出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</si>
  <si>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优抚对象医疗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</si>
  <si>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优抚对象医疗补助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</si>
  <si>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其他优抚对象医疗支出</t>
    </r>
  </si>
  <si>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医疗保障管理事务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</si>
  <si>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医疗保障政策管理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</si>
  <si>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医疗保障经办事务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</si>
  <si>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其他医疗保障管理事务支出</t>
    </r>
  </si>
  <si>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老龄卫生健康服务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</si>
  <si>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老龄卫生健康服务</t>
    </r>
  </si>
  <si>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其他卫生健康支出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</si>
  <si>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其他卫生健康支出</t>
    </r>
  </si>
  <si>
    <r>
      <rPr>
        <sz val="11"/>
        <rFont val="宋体"/>
        <family val="0"/>
      </rPr>
      <t>十、节能环保支出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</si>
  <si>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环境保护管理事务</t>
    </r>
  </si>
  <si>
    <r>
      <rPr>
        <sz val="11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</si>
  <si>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环境保护法规、规划及标准</t>
    </r>
  </si>
  <si>
    <r>
      <rPr>
        <sz val="11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</si>
  <si>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rPr>
        <sz val="11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</si>
  <si>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其他环境保护管理事务支出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</si>
  <si>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环境监测与监察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</si>
  <si>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建设项目环评审查与监督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</si>
  <si>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核与辐射安全监督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</si>
  <si>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其他环境监测与监察支出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</si>
  <si>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污染防治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</si>
  <si>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大气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</si>
  <si>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</si>
  <si>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噪声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</si>
  <si>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固体废弃物与化学品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</si>
  <si>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放射源和放射性废物监管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</si>
  <si>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辐射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</si>
  <si>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其他污染防治支出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</si>
  <si>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自然生态保护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</si>
  <si>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生态保护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</si>
  <si>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农村环境保护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</si>
  <si>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自然保护区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</si>
  <si>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生物及物种资源保护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</si>
  <si>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其他自然生态保护支出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</si>
  <si>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天然林保护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</si>
  <si>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森林管护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</si>
  <si>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社会保险补助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</si>
  <si>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政策性社会性支出补助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</si>
  <si>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天然林保护工程建设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</si>
  <si>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停伐补助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</si>
  <si>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其他天然林保护支出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</si>
  <si>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退耕还林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</si>
  <si>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退耕现金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</si>
  <si>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退耕还林粮食折现补贴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</si>
  <si>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退耕还林粮食费用补贴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</si>
  <si>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退耕还林工程建设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</si>
  <si>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其他退耕还林支出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</si>
  <si>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风沙荒漠治理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</si>
  <si>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京津风沙源治理工程建设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</si>
  <si>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其他风沙荒漠治理支出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</si>
  <si>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退牧还草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</si>
  <si>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退牧还草工程建设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</si>
  <si>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其他退牧还草支出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</si>
  <si>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已垦草原退耕还草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</si>
  <si>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能源节约利用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</si>
  <si>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污染减排</t>
    </r>
  </si>
  <si>
    <r>
      <rPr>
        <sz val="11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</si>
  <si>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rPr>
        <sz val="11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</si>
  <si>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减排专项支出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</si>
  <si>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清洁生产专项支出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</si>
  <si>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其他污染减排支出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</si>
  <si>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可再生能源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</si>
  <si>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循环经济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</si>
  <si>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能源管理事务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</si>
  <si>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能源预测预警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</si>
  <si>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能源战略规划与实施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</si>
  <si>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能源科技装备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</si>
  <si>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能源行业管理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</si>
  <si>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</si>
  <si>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石油储备发展管理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</si>
  <si>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能源调查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</si>
  <si>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农村电网建设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</si>
  <si>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其他能源管理事务支出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</si>
  <si>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其他节能环保支出</t>
    </r>
  </si>
  <si>
    <r>
      <rPr>
        <sz val="11"/>
        <rFont val="宋体"/>
        <family val="0"/>
      </rPr>
      <t>十一、城乡社区支出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</si>
  <si>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城乡社区管理事务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</si>
  <si>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行政运行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</si>
  <si>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一般行政管理事务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</si>
  <si>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机关服务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</si>
  <si>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城管执法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</si>
  <si>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工程建设国家标准规范编制与监管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</si>
  <si>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工程建设管理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</si>
  <si>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市政公用行业市场监管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</si>
  <si>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住宅建设与房地产市场监管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</si>
  <si>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执业资格注册、资质审查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</si>
  <si>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其他城乡社区管理事务支出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</si>
  <si>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城乡社区规划与管理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</si>
  <si>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城乡社区公共设施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</si>
  <si>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小城镇基础设施建设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</si>
  <si>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其他城乡社区公共设施支出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</si>
  <si>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城乡社区环境卫生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</si>
  <si>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建设市场管理与监督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</si>
  <si>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其他城乡社区支出</t>
    </r>
  </si>
  <si>
    <r>
      <rPr>
        <sz val="11"/>
        <rFont val="宋体"/>
        <family val="0"/>
      </rPr>
      <t>十二、农林水支出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</si>
  <si>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</si>
  <si>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事业运行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</si>
  <si>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农垦运行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</si>
  <si>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科技转化与推广服务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</si>
  <si>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病虫害控制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</si>
  <si>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农产品质量安全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</si>
  <si>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执法监管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</si>
  <si>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统计监测与信息服务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</si>
  <si>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农业行业业务管理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</si>
  <si>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对外交流与合作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</si>
  <si>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防灾救灾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</si>
  <si>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稳定农民收入补贴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</si>
  <si>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农业结构调整补贴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</si>
  <si>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农业生产支持补贴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</si>
  <si>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农业组织化与产业化经营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</si>
  <si>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农产品加工与促销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</si>
  <si>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农村公益事业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</si>
  <si>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农业资源保护修复与利用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</si>
  <si>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农村道路建设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</si>
  <si>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成品油价格改革对渔业的补贴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</si>
  <si>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对高校毕业生到基层任职补助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</si>
  <si>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其他农业支出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</si>
  <si>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林业</t>
    </r>
    <r>
      <rPr>
        <sz val="11"/>
        <color indexed="10"/>
        <rFont val="宋体"/>
        <family val="0"/>
      </rPr>
      <t>和草原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</si>
  <si>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事业机构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</si>
  <si>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森林培育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</si>
  <si>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技术推广与转化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</si>
  <si>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森林资源管理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</si>
  <si>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森林生态效益补偿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</si>
  <si>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自然保护区等管理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</si>
  <si>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动植物保护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</si>
  <si>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湿地保护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</si>
  <si>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执法与监督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</si>
  <si>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防沙治沙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</si>
  <si>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对外合作与交流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</si>
  <si>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产业化管理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</si>
  <si>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信息管理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</si>
  <si>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林区公共支出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</si>
  <si>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贷款贴息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</si>
  <si>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成品油价格改革对林业的补贴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</si>
  <si>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防灾减灾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</si>
  <si>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国家公园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</si>
  <si>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草原管理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</si>
  <si>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行业业务管理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</si>
  <si>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其他林业</t>
    </r>
    <r>
      <rPr>
        <sz val="11"/>
        <color indexed="10"/>
        <rFont val="宋体"/>
        <family val="0"/>
      </rPr>
      <t>和草原</t>
    </r>
    <r>
      <rPr>
        <sz val="11"/>
        <rFont val="宋体"/>
        <family val="0"/>
      </rPr>
      <t>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</si>
  <si>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</si>
  <si>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水利行业业务管理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</si>
  <si>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水利工程建设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</si>
  <si>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水利工程运行与维护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</si>
  <si>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长江黄河等流域管理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</si>
  <si>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水利前期工作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</si>
  <si>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水利执法监督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</si>
  <si>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水土保持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</si>
  <si>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水资源节约管理与保护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</si>
  <si>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水质监测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</si>
  <si>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水文测报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</si>
  <si>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防汛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</si>
  <si>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抗旱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</si>
  <si>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农田水利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</si>
  <si>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水利技术推广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</si>
  <si>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国际河流治理与管理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</si>
  <si>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江河湖库水系综合整治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</si>
  <si>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大中型水库移民后期扶持专项支出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</si>
  <si>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水利安全监督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</si>
  <si>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水利建设移民支出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</si>
  <si>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农村人畜饮水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</si>
  <si>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其他水利支出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</si>
  <si>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南水北调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</si>
  <si>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南水北调工程建设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</si>
  <si>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政策研究与信息管理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</si>
  <si>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工程稽查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</si>
  <si>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前期工作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</si>
  <si>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南水北调技术推广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</si>
  <si>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环境、移民及水资源管理与保护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</si>
  <si>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其他南水北调支出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</si>
  <si>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扶贫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</si>
  <si>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农村基础设施建设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</si>
  <si>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生产发展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</si>
  <si>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社会发展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</si>
  <si>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扶贫贷款奖补和贴息</t>
    </r>
  </si>
  <si>
    <r>
      <rPr>
        <sz val="11"/>
        <rFont val="Times New Roman"/>
        <family val="1"/>
      </rPr>
      <t xml:space="preserve">       “</t>
    </r>
    <r>
      <rPr>
        <sz val="11"/>
        <rFont val="宋体"/>
        <family val="0"/>
      </rPr>
      <t>三西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农业建设专项补助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</si>
  <si>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扶贫事业机构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</si>
  <si>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其他扶贫支出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</si>
  <si>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农业综合开发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</si>
  <si>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机构运行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</si>
  <si>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土地治理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</si>
  <si>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产业化发展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</si>
  <si>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创新示范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</si>
  <si>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其他农业综合开发支出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</si>
  <si>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农村综合改革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</si>
  <si>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对村级一事一议的补助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</si>
  <si>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国有农场办社会职能改革补助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</si>
  <si>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对村民委员会和村党支部的补助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</si>
  <si>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对村集体经济组织的补助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</si>
  <si>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农村综合改革示范试点补助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</si>
  <si>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其他农村综合改革支出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</si>
  <si>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普惠金融发展支出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</si>
  <si>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支持农村金融机构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</si>
  <si>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涉农贷款增量奖励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</si>
  <si>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农业保险保费补贴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</si>
  <si>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创业担保贷款贴息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</si>
  <si>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补充创业担保贷款基金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</si>
  <si>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其他普惠金融发展支出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</si>
  <si>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目标价格补贴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</si>
  <si>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棉花目标价格补贴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</si>
  <si>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其他目标价格补贴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</si>
  <si>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其他农林水支出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</si>
  <si>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化解其他公益性乡村债务支出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</si>
  <si>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其他农林水支出</t>
    </r>
  </si>
  <si>
    <r>
      <rPr>
        <sz val="11"/>
        <rFont val="宋体"/>
        <family val="0"/>
      </rPr>
      <t>十三、交通运输支出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</si>
  <si>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公路水路运输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</si>
  <si>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公路建设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</si>
  <si>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公路养护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</si>
  <si>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交通运输信息化建设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</si>
  <si>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公路和运输安全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</si>
  <si>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公路还贷专项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</si>
  <si>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公路运输管理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</si>
  <si>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公路和运输技术标准化建设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</si>
  <si>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港口设施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</si>
  <si>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航道维护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</si>
  <si>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船舶检验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</si>
  <si>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救助打捞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</si>
  <si>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内河运输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</si>
  <si>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远洋运输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</si>
  <si>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海事管理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</si>
  <si>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航标事业发展支出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</si>
  <si>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水路运输管理支出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</si>
  <si>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口岸建设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</si>
  <si>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取消政府还贷二级公路收费专项支出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</si>
  <si>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其他公路水路运输支出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</si>
  <si>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铁路运输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</si>
  <si>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铁路路网建设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</si>
  <si>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铁路还贷专项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</si>
  <si>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铁路安全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</si>
  <si>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铁路专项运输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</si>
  <si>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行业监管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</si>
  <si>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其他铁路运输支出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</si>
  <si>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民用航空运输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</si>
  <si>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机场建设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</si>
  <si>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空管系统建设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</si>
  <si>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民航还贷专项支出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</si>
  <si>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民用航空安全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</si>
  <si>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民航专项运输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</si>
  <si>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其他民用航空运输支出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</si>
  <si>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成品油价格改革对交通运输的补贴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</si>
  <si>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对城市公交的补贴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</si>
  <si>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对农村道路客运的补贴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</si>
  <si>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对出租车的补贴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</si>
  <si>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成品油价格改革补贴其他支出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</si>
  <si>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邮政业支出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</si>
  <si>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邮政普遍服务与特殊服务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</si>
  <si>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其他邮政业支出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</si>
  <si>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车辆购置税支出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</si>
  <si>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车辆购置税用于公路等基础设施建设支出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</si>
  <si>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车辆购置税用于农村公路建设支出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</si>
  <si>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车辆购置税用于老旧汽车报废更新补贴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</si>
  <si>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车辆购置税其他支出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</si>
  <si>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其他交通运输支出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</si>
  <si>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公共交通运营补助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</si>
  <si>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其他交通运输支出</t>
    </r>
  </si>
  <si>
    <r>
      <rPr>
        <sz val="11"/>
        <rFont val="宋体"/>
        <family val="0"/>
      </rPr>
      <t>十四、资源勘探信息等支出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</si>
  <si>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资源勘探开发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</si>
  <si>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煤炭勘探开采和洗选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</si>
  <si>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石油和天然气勘探开采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</si>
  <si>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黑色金属矿勘探和采选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</si>
  <si>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有色金属矿勘探和采选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</si>
  <si>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非金属矿勘探和采选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</si>
  <si>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其他资源勘探业支出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</si>
  <si>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制造业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</si>
  <si>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纺织业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</si>
  <si>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医药制造业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</si>
  <si>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非金属矿物制品业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</si>
  <si>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通信设备、计算机及其他电子设备制造业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</si>
  <si>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交通运输设备制造业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</si>
  <si>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电气机械及器材制造业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</si>
  <si>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工艺品及其他制造业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</si>
  <si>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石油加工、炼焦及核燃料加工业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</si>
  <si>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化学原料及化学制品制造业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</si>
  <si>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黑色金属冶炼及压延加工业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</si>
  <si>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有色金属冶炼及压延加工业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</si>
  <si>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其他制造业支出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</si>
  <si>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建筑业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</si>
  <si>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其他建筑业支出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</si>
  <si>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工业和信息产业监管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</si>
  <si>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战备应急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</si>
  <si>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信息安全建设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</si>
  <si>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专用通信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</si>
  <si>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无线电监管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</si>
  <si>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工业和信息产业战略研究与标准制定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</si>
  <si>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工业和信息产业支持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</si>
  <si>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电子专项工程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</si>
  <si>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技术基础研究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</si>
  <si>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其他工业和信息产业监管支出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</si>
  <si>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国有资产监管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</si>
  <si>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国有企业监事会专项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</si>
  <si>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中央企业专项管理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</si>
  <si>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其他国有资产监管支出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</si>
  <si>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支持中小企业发展和管理支出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</si>
  <si>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科技型中小企业技术创新基金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</si>
  <si>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中小企业发展专项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</si>
  <si>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其他支持中小企业发展和管理支出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</si>
  <si>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其他资源勘探信息等支出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</si>
  <si>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黄金事务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</si>
  <si>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技术改造支出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</si>
  <si>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中药材扶持资金支出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</si>
  <si>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重点产业振兴和技术改造项目贷款贴息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</si>
  <si>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其他资源勘探信息等支出</t>
    </r>
  </si>
  <si>
    <r>
      <rPr>
        <sz val="11"/>
        <rFont val="宋体"/>
        <family val="0"/>
      </rPr>
      <t>十五、商业服务业等支出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</si>
  <si>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商业流通事务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</si>
  <si>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食品流通安全补贴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</si>
  <si>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市场监测及信息管理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</si>
  <si>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民贸企业补贴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</si>
  <si>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民贸民品贷款贴息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</si>
  <si>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其他商业流通事务支出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</si>
  <si>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涉外发展服务支出</t>
    </r>
  </si>
  <si>
    <t xml:space="preserve">        外商投资环境建设补助资金</t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</si>
  <si>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其他涉外发展服务支出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</si>
  <si>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其他商业服务业等支出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</si>
  <si>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服务业基础设施建设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</si>
  <si>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其他商业服务业等支出</t>
    </r>
  </si>
  <si>
    <r>
      <rPr>
        <sz val="11"/>
        <rFont val="宋体"/>
        <family val="0"/>
      </rPr>
      <t>十六、金融支出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</si>
  <si>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金融部门行政支出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</si>
  <si>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安全防卫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</si>
  <si>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金融部门其他行政支出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</si>
  <si>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金融发展支出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</si>
  <si>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政策性银行亏损补贴</t>
    </r>
  </si>
  <si>
    <r>
      <rPr>
        <sz val="11"/>
        <color indexed="10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利息费用补贴支出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</si>
  <si>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补充资本金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</si>
  <si>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风险基金补助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</si>
  <si>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其他金融发展支出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</si>
  <si>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其他金融支出</t>
    </r>
  </si>
  <si>
    <r>
      <rPr>
        <sz val="11"/>
        <rFont val="宋体"/>
        <family val="0"/>
      </rPr>
      <t>十七、援助其他地区支出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</si>
  <si>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一般公共服务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</si>
  <si>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</si>
  <si>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文化体育与传媒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</si>
  <si>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医疗卫生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</si>
  <si>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节能环保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</si>
  <si>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交通运输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</si>
  <si>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住房保障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</si>
  <si>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其他支出</t>
    </r>
  </si>
  <si>
    <r>
      <rPr>
        <sz val="11"/>
        <rFont val="宋体"/>
        <family val="0"/>
      </rP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</si>
  <si>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rPr>
        <sz val="11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</si>
  <si>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rPr>
        <sz val="11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</si>
  <si>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土地资源调查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</si>
  <si>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土地资源利用与保护</t>
    </r>
  </si>
  <si>
    <r>
      <rPr>
        <sz val="11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</si>
  <si>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rPr>
        <sz val="11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</si>
  <si>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rPr>
        <sz val="11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</si>
  <si>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国土整治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</si>
  <si>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土地资源储备支出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</si>
  <si>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地质矿产资源与环境调查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</si>
  <si>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地质矿产资源利用与保护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</si>
  <si>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地质转产项目财政贴息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</si>
  <si>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国外风险勘查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</si>
  <si>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地质勘查基金（周转金）支出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</si>
  <si>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</si>
  <si>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海洋管理事务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</si>
  <si>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海域使用管理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</si>
  <si>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海洋环境保护与监测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</si>
  <si>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海洋调查评价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</si>
  <si>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海洋权益维护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</si>
  <si>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海洋执法监察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</si>
  <si>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海洋防灾减灾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</si>
  <si>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海洋卫星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</si>
  <si>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极地考察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</si>
  <si>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海洋矿产资源勘探研究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</si>
  <si>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海港航标维护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</si>
  <si>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海水淡化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</si>
  <si>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无居民海岛使用金支出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</si>
  <si>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海岛和海域保护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</si>
  <si>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其他海洋管理事务支出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</si>
  <si>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测绘事务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</si>
  <si>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基础测绘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</si>
  <si>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航空摄影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</si>
  <si>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测绘工程建设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</si>
  <si>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其他测绘事务支出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</si>
  <si>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</si>
  <si>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气象事业机构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</si>
  <si>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气象探测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</si>
  <si>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气象信息传输及管理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</si>
  <si>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气象预报预测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</si>
  <si>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气象服务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</si>
  <si>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气象装备保障维护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</si>
  <si>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气象基础设施建设与维修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</si>
  <si>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气象卫星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</si>
  <si>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气象法规与标准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</si>
  <si>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气象资金审计稽查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</si>
  <si>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其他气象事务支出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</si>
  <si>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</si>
  <si>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rPr>
        <sz val="11"/>
        <rFont val="宋体"/>
        <family val="0"/>
      </rPr>
      <t>十九、住房保障支出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</si>
  <si>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保障性安居工程支出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</si>
  <si>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廉租住房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</si>
  <si>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沉陷区治理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</si>
  <si>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棚户区改造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</si>
  <si>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少数民族地区游牧民定居工程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</si>
  <si>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农村危房改造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</si>
  <si>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公共租赁住房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</si>
  <si>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保障性住房租金补贴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</si>
  <si>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其他保障性安居工程支出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</si>
  <si>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住房改革支出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</si>
  <si>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住房公积金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</si>
  <si>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提租补贴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</si>
  <si>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购房补贴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</si>
  <si>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城乡社区住宅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</si>
  <si>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公有住房建设和维修改造支出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</si>
  <si>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住房公积金管理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</si>
  <si>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其他城乡社区住宅支出</t>
    </r>
  </si>
  <si>
    <r>
      <rPr>
        <sz val="11"/>
        <rFont val="宋体"/>
        <family val="0"/>
      </rPr>
      <t>二十、粮油物资储备支出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</si>
  <si>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粮油事务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</si>
  <si>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粮食财务与审计支出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</si>
  <si>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粮食信息统计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</si>
  <si>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粮食专项业务活动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</si>
  <si>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国家粮油差价补贴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</si>
  <si>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粮食财务挂账利息补贴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</si>
  <si>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粮食财务挂账消化款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</si>
  <si>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处理陈化粮补贴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</si>
  <si>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粮食风险基金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</si>
  <si>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粮油市场调控专项资金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</si>
  <si>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其他粮油事务支出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</si>
  <si>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物资事务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</si>
  <si>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铁路专用线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</si>
  <si>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护库武警和民兵支出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</si>
  <si>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物资保管与保养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</si>
  <si>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专项贷款利息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</si>
  <si>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物资转移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</si>
  <si>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物资轮换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</si>
  <si>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仓库建设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</si>
  <si>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仓库安防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</si>
  <si>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其他物资事务支出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</si>
  <si>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能源储备</t>
    </r>
  </si>
  <si>
    <r>
      <rPr>
        <sz val="11"/>
        <rFont val="Times New Roman"/>
        <family val="1"/>
      </rPr>
      <t xml:space="preserve">        </t>
    </r>
    <r>
      <rPr>
        <sz val="11"/>
        <color indexed="10"/>
        <rFont val="宋体"/>
        <family val="0"/>
      </rPr>
      <t>石油储备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</si>
  <si>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天然铀能源储备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</si>
  <si>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煤炭储备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</si>
  <si>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其他能源储备</t>
    </r>
    <r>
      <rPr>
        <sz val="11"/>
        <color indexed="10"/>
        <rFont val="宋体"/>
        <family val="0"/>
      </rPr>
      <t>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</si>
  <si>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粮油储备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</si>
  <si>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储备粮油补贴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</si>
  <si>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储备粮油差价补贴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</si>
  <si>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储备粮（油）库建设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</si>
  <si>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最低收购价政策支出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</si>
  <si>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其他粮油储备支出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</si>
  <si>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重要商品储备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</si>
  <si>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棉花储备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</si>
  <si>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食糖储备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</si>
  <si>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肉类储备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</si>
  <si>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化肥储备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</si>
  <si>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农药储备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</si>
  <si>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边销茶储备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</si>
  <si>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羊毛储备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</si>
  <si>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医药储备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</si>
  <si>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食盐储备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</si>
  <si>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战略物资储备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</si>
  <si>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其他重要商品储备支出</t>
    </r>
  </si>
  <si>
    <r>
      <rPr>
        <sz val="11"/>
        <color indexed="10"/>
        <rFont val="宋体"/>
        <family val="0"/>
      </rPr>
      <t>二十一、灾害防治及应急管理支出</t>
    </r>
  </si>
  <si>
    <r>
      <rPr>
        <sz val="11"/>
        <color indexed="10"/>
        <rFont val="Times New Roman"/>
        <family val="1"/>
      </rPr>
      <t xml:space="preserve">     </t>
    </r>
    <r>
      <rPr>
        <sz val="11"/>
        <color indexed="10"/>
        <rFont val="宋体"/>
        <family val="0"/>
      </rPr>
      <t>应急管理事务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</si>
  <si>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行政运行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</si>
  <si>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一般行政管理事务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</si>
  <si>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机关服务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</si>
  <si>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灾害风险防治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</si>
  <si>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国务院安委会专项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</si>
  <si>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安全监管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</si>
  <si>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安全生产基础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</si>
  <si>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应急救援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</si>
  <si>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应急管理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</si>
  <si>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事业运行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</si>
  <si>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其他应急管理支出</t>
    </r>
  </si>
  <si>
    <r>
      <rPr>
        <sz val="11"/>
        <color indexed="10"/>
        <rFont val="Times New Roman"/>
        <family val="1"/>
      </rPr>
      <t xml:space="preserve">     </t>
    </r>
    <r>
      <rPr>
        <sz val="11"/>
        <color indexed="10"/>
        <rFont val="宋体"/>
        <family val="0"/>
      </rPr>
      <t>消防事务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</si>
  <si>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一般行政管理实务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</si>
  <si>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消防应急救援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</si>
  <si>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其他消防事务支出</t>
    </r>
  </si>
  <si>
    <r>
      <rPr>
        <sz val="11"/>
        <color indexed="10"/>
        <rFont val="Times New Roman"/>
        <family val="1"/>
      </rPr>
      <t xml:space="preserve">     </t>
    </r>
    <r>
      <rPr>
        <sz val="11"/>
        <color indexed="10"/>
        <rFont val="宋体"/>
        <family val="0"/>
      </rPr>
      <t>森林消防事务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</si>
  <si>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森林消防应急救援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</si>
  <si>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其他森林消防事务支出</t>
    </r>
  </si>
  <si>
    <r>
      <rPr>
        <sz val="11"/>
        <color indexed="10"/>
        <rFont val="Times New Roman"/>
        <family val="1"/>
      </rPr>
      <t xml:space="preserve">     </t>
    </r>
    <r>
      <rPr>
        <sz val="11"/>
        <color indexed="10"/>
        <rFont val="宋体"/>
        <family val="0"/>
      </rPr>
      <t>煤矿安全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</si>
  <si>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煤矿安全监察事务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</si>
  <si>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煤矿应急救援事务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</si>
  <si>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其他煤矿安全支出</t>
    </r>
  </si>
  <si>
    <r>
      <rPr>
        <sz val="11"/>
        <color indexed="10"/>
        <rFont val="Times New Roman"/>
        <family val="1"/>
      </rPr>
      <t xml:space="preserve">     </t>
    </r>
    <r>
      <rPr>
        <sz val="11"/>
        <color indexed="10"/>
        <rFont val="宋体"/>
        <family val="0"/>
      </rPr>
      <t>地震事务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</si>
  <si>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地震监测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</si>
  <si>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地震预测预报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</si>
  <si>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地震灾害预防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</si>
  <si>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地震应急救援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</si>
  <si>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地震环境探察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</si>
  <si>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防震减灾信息管理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</si>
  <si>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防震减灾基础管理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</si>
  <si>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地震事业机构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</si>
  <si>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其他地震事务支出</t>
    </r>
  </si>
  <si>
    <r>
      <rPr>
        <sz val="11"/>
        <color indexed="10"/>
        <rFont val="Times New Roman"/>
        <family val="1"/>
      </rPr>
      <t xml:space="preserve">     </t>
    </r>
    <r>
      <rPr>
        <sz val="11"/>
        <color indexed="10"/>
        <rFont val="宋体"/>
        <family val="0"/>
      </rPr>
      <t>自然灾害防治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</si>
  <si>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地质灾害防治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</si>
  <si>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森林草原防灾减灾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</si>
  <si>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其他自然灾害防治支出</t>
    </r>
  </si>
  <si>
    <r>
      <rPr>
        <sz val="11"/>
        <color indexed="10"/>
        <rFont val="Times New Roman"/>
        <family val="1"/>
      </rPr>
      <t xml:space="preserve">     </t>
    </r>
    <r>
      <rPr>
        <sz val="11"/>
        <color indexed="10"/>
        <rFont val="宋体"/>
        <family val="0"/>
      </rPr>
      <t>自然灾害救灾及恢复重建支出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</si>
  <si>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中央自然灾害生活补助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</si>
  <si>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地方自然灾害生活补助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</si>
  <si>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自然灾害救灾补助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</si>
  <si>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自然灾害灾后重建补助</t>
    </r>
  </si>
  <si>
    <r>
      <rPr>
        <sz val="11"/>
        <color indexed="10"/>
        <rFont val="Times New Roman"/>
        <family val="1"/>
      </rPr>
      <t xml:space="preserve">       </t>
    </r>
    <r>
      <rPr>
        <sz val="11"/>
        <color indexed="10"/>
        <rFont val="宋体"/>
        <family val="0"/>
      </rPr>
      <t>其他自然灾害生活救助支出</t>
    </r>
  </si>
  <si>
    <r>
      <rPr>
        <sz val="11"/>
        <color indexed="10"/>
        <rFont val="Times New Roman"/>
        <family val="1"/>
      </rPr>
      <t xml:space="preserve">     </t>
    </r>
    <r>
      <rPr>
        <sz val="11"/>
        <color indexed="10"/>
        <rFont val="宋体"/>
        <family val="0"/>
      </rPr>
      <t>其他灾害防治及应急管理支出</t>
    </r>
  </si>
  <si>
    <r>
      <rPr>
        <sz val="11"/>
        <rFont val="宋体"/>
        <family val="0"/>
      </rPr>
      <t>二十二、预备费</t>
    </r>
  </si>
  <si>
    <r>
      <rPr>
        <sz val="11"/>
        <rFont val="宋体"/>
        <family val="0"/>
      </rPr>
      <t>二十三、债务付息支出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</si>
  <si>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地方政府一般债务付息支出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</si>
  <si>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地方政府一般债券付息支出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</si>
  <si>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地方政府向外国政府借款付息支出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</si>
  <si>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地方政府向国际组织借款付息支出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</si>
  <si>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地方政府其他一般债务付息支出</t>
    </r>
  </si>
  <si>
    <r>
      <rPr>
        <sz val="11"/>
        <rFont val="宋体"/>
        <family val="0"/>
      </rPr>
      <t>二十四、债务发行费用支出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</si>
  <si>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地方政府一般债务发行费用支出</t>
    </r>
  </si>
  <si>
    <r>
      <rPr>
        <sz val="11"/>
        <rFont val="宋体"/>
        <family val="0"/>
      </rPr>
      <t>二十五、其他支出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</si>
  <si>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年初预留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</si>
  <si>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其他支出</t>
    </r>
  </si>
  <si>
    <r>
      <rPr>
        <b/>
        <sz val="11"/>
        <rFont val="宋体"/>
        <family val="0"/>
      </rPr>
      <t>支出合计</t>
    </r>
  </si>
  <si>
    <t>2019年一般公共预算支出预算表</t>
  </si>
  <si>
    <t>邵东县本级公共财政拨款基本支出预算表</t>
  </si>
  <si>
    <t>科目编码</t>
  </si>
  <si>
    <t>机关工资福利支出</t>
  </si>
  <si>
    <t>工资奖金津贴</t>
  </si>
  <si>
    <t>社会保障缴费</t>
  </si>
  <si>
    <t>住房公积金</t>
  </si>
  <si>
    <t>其他工资福利支出</t>
  </si>
  <si>
    <t>机关商品和服务支出</t>
  </si>
  <si>
    <t>办公经费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</si>
  <si>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</si>
  <si>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</si>
  <si>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</si>
  <si>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</si>
  <si>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</si>
  <si>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</si>
  <si>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</si>
  <si>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</si>
  <si>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</si>
  <si>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</si>
  <si>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</si>
  <si>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</si>
  <si>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</si>
  <si>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其他对个人和家庭的补助支出</t>
  </si>
  <si>
    <t>说明：五险一金不包含在基本支出，由财政统一直接缴到相关单位。</t>
  </si>
  <si>
    <t>单位名称：邵东县</t>
  </si>
  <si>
    <t>对事业单位经常性补助</t>
  </si>
  <si>
    <t>工资福利支出</t>
  </si>
  <si>
    <t>商品和服务支出</t>
  </si>
  <si>
    <t>其他对事业单位补助</t>
  </si>
  <si>
    <t>因公出国（境）费</t>
  </si>
  <si>
    <t>公务用车购置及运行维护费</t>
  </si>
  <si>
    <t>小计</t>
  </si>
  <si>
    <t>公务用车购置费</t>
  </si>
  <si>
    <t>2019年邵东县级公共财政拨款“三公经费”预算公开</t>
  </si>
  <si>
    <r>
      <rPr>
        <b/>
        <sz val="18"/>
        <rFont val="Times New Roman"/>
        <family val="1"/>
      </rPr>
      <t>2019</t>
    </r>
    <r>
      <rPr>
        <b/>
        <sz val="18"/>
        <rFont val="方正小标宋_GBK"/>
        <family val="0"/>
      </rPr>
      <t>年一般公共预算支出表</t>
    </r>
  </si>
  <si>
    <r>
      <rPr>
        <sz val="11"/>
        <rFont val="宋体"/>
        <family val="0"/>
      </rPr>
      <t>单位：万元</t>
    </r>
  </si>
  <si>
    <r>
      <rPr>
        <sz val="11"/>
        <rFont val="宋体"/>
        <family val="0"/>
      </rPr>
      <t>一、一般公共服务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</si>
  <si>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人大事务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</si>
  <si>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行政运行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</si>
  <si>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一般行政管理事务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</si>
  <si>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机关服务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</si>
  <si>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人大会议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</si>
  <si>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人大立法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</si>
  <si>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</si>
  <si>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人大代表履职能力提升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</si>
  <si>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代表工作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</si>
  <si>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人大信访工作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</si>
  <si>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事业运行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</si>
  <si>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其他人大事务支出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</si>
  <si>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政协事务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</si>
  <si>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政协会议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</si>
  <si>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委员视察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</si>
  <si>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参政议政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</si>
  <si>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其他政协事务支出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</si>
  <si>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</si>
  <si>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</si>
  <si>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专项业务活动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</si>
  <si>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政务公开审批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</si>
  <si>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信访事务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</si>
  <si>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参事事务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</si>
  <si>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其他政府办公厅（室）及相关机构事务支出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</si>
  <si>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发展与改革事务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</si>
  <si>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战略规划与实施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</si>
  <si>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日常经济运行调节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</si>
  <si>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社会事业发展规划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</si>
  <si>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经济体制改革研究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</si>
  <si>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物价管理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</si>
  <si>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应对气象变化管理事务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</si>
  <si>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其他发展与改革事务支出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</si>
  <si>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统计信息事务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</si>
  <si>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信息事务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</si>
  <si>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专项统计业务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</si>
  <si>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统计管理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</si>
  <si>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专项普查活动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</si>
  <si>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统计抽样调查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</si>
  <si>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其他统计信息事务支出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</si>
  <si>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财政事务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</si>
  <si>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预算改革业务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</si>
  <si>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财政国库业务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</si>
  <si>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财政监察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</si>
  <si>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信息化建设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</si>
  <si>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财政委托业务支出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</si>
  <si>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其他财政事务支出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</si>
  <si>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税收事务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</si>
  <si>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税务办案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</si>
  <si>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税务登记证及发票管理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</si>
  <si>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代扣代收代征税款手续费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</si>
  <si>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税务宣传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</si>
  <si>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协税护税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</si>
  <si>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其他税收事务支出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</si>
  <si>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审计事务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</si>
  <si>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审计业务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</si>
  <si>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审计管理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</si>
  <si>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其他审计事务支出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</si>
  <si>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海关事务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</si>
  <si>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缉私办案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</si>
  <si>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口岸管理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</si>
  <si>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海关关务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</si>
  <si>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关税征管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</si>
  <si>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海关监管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</si>
  <si>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检验免疫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</si>
  <si>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其他海关事务支出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</si>
  <si>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人力资源事务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</si>
  <si>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政府特殊津贴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</si>
  <si>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资助留学回国人员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</si>
  <si>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博士后日常经费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</si>
  <si>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引进人才费用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</si>
  <si>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其他人力资源事务支出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</si>
  <si>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纪检监察事务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</si>
  <si>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大案要案查处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</si>
  <si>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派驻派出机构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</si>
  <si>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中央巡视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</si>
  <si>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其他纪检监察事务支出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</si>
  <si>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商贸事务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</si>
  <si>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对外贸易管理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</si>
  <si>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国际经济合作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</si>
  <si>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外资管理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</si>
  <si>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国内贸易管理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</si>
  <si>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招商引资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</si>
  <si>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其他商贸事务支出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</si>
  <si>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知识产权事务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</si>
  <si>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专利审批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</si>
  <si>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国家知识产权战略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</si>
  <si>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专利试点和产业化推进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</si>
  <si>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专利执法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</si>
  <si>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国际组织专项活动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</si>
  <si>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知识产权宏观管理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</si>
  <si>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商标管理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</si>
  <si>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原产地地理标志管理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</si>
  <si>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其他知识产权事务支出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</si>
  <si>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民族事务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</si>
  <si>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民族工作专项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</si>
  <si>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其他民族事务支出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</si>
  <si>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港澳台事务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</si>
  <si>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港澳事务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</si>
  <si>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台湾事务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</si>
  <si>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其他港澳台事务支出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</si>
  <si>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档案事务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</si>
  <si>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档案馆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</si>
  <si>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其他档案事务支出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</si>
  <si>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民主党派及工商联事务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</si>
  <si>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其他民主党派及工商联事务支出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</si>
  <si>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群众团体事务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</si>
  <si>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工会服务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</si>
  <si>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其他群众团体事务支出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</si>
  <si>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党委办公厅（室）及相关机构事务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</si>
  <si>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</si>
  <si>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其他党委办公厅（室）及相关机构事务支出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</si>
  <si>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组织事务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</si>
  <si>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公务员事务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</si>
  <si>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其他组织事务支出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</si>
  <si>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宣传事务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</si>
  <si>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其他宣传事务支出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</si>
  <si>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统战事务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</si>
  <si>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宗教事务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</si>
  <si>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华侨事务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</si>
  <si>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其他统战事务支出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</si>
  <si>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对外联络事务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</si>
  <si>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其他对外联络事务支出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</si>
  <si>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其他共产党事务支出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</si>
  <si>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其他共产党事务支出</t>
    </r>
  </si>
  <si>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网信事务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</si>
  <si>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行政运行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</si>
  <si>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一般行政管理事务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</si>
  <si>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机关服务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</si>
  <si>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事业运行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</si>
  <si>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其他网信事务支出</t>
    </r>
  </si>
  <si>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市场监督管理事务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</si>
  <si>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市场监督管理专项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</si>
  <si>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市场监督执法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</si>
  <si>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消费者权益保护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</si>
  <si>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价格监督检查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</si>
  <si>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信息化建设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</si>
  <si>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市场监督管理技术支持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</si>
  <si>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认证认可监督管理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</si>
  <si>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标准化管理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</si>
  <si>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药品事务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</si>
  <si>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医疗器械事务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</si>
  <si>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化妆品事务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</si>
  <si>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其他市场监督管理事务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</si>
  <si>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其他一般公共服务支出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</si>
  <si>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国家赔偿费用支出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</si>
  <si>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其他一般公共服务支出</t>
    </r>
  </si>
  <si>
    <r>
      <rPr>
        <sz val="11"/>
        <rFont val="宋体"/>
        <family val="0"/>
      </rPr>
      <t>二、外交支出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</si>
  <si>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对外合作与交流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</si>
  <si>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其他外交支出</t>
    </r>
  </si>
  <si>
    <r>
      <rPr>
        <sz val="11"/>
        <rFont val="宋体"/>
        <family val="0"/>
      </rPr>
      <t>三、国防支出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</si>
  <si>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国防动员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</si>
  <si>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兵役征集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</si>
  <si>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经济动员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</si>
  <si>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人民防空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</si>
  <si>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交通战备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</si>
  <si>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国防教育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</si>
  <si>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预备役部队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</si>
  <si>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民兵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</si>
  <si>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边海防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</si>
  <si>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其他国防动员支出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</si>
  <si>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其他国防支出</t>
    </r>
  </si>
  <si>
    <r>
      <rPr>
        <sz val="11"/>
        <rFont val="宋体"/>
        <family val="0"/>
      </rPr>
      <t>四、公共安全支出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</si>
  <si>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武装警察</t>
    </r>
    <r>
      <rPr>
        <sz val="11"/>
        <color indexed="10"/>
        <rFont val="宋体"/>
        <family val="0"/>
      </rPr>
      <t>部队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</si>
  <si>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武装警察部队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</si>
  <si>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其他武装警察部队支出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</si>
  <si>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公安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</si>
  <si>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执法办案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</si>
  <si>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特别业务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</si>
  <si>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其他公安支出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</si>
  <si>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国家安全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</si>
  <si>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安全业务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</si>
  <si>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其他国家安全支出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</si>
  <si>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检察</t>
    </r>
  </si>
  <si>
    <r>
      <rPr>
        <sz val="11"/>
        <rFont val="Times New Roman"/>
        <family val="1"/>
      </rPr>
      <t xml:space="preserve">      “</t>
    </r>
    <r>
      <rPr>
        <sz val="11"/>
        <rFont val="宋体"/>
        <family val="0"/>
      </rPr>
      <t>两房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建设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</si>
  <si>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检查监督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</si>
  <si>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其他检察支出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</si>
  <si>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法院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</si>
  <si>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案件审判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</si>
  <si>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案件执行</t>
    </r>
  </si>
  <si>
    <r>
      <rPr>
        <sz val="11"/>
        <rFont val="Times New Roman"/>
        <family val="1"/>
      </rPr>
      <t xml:space="preserve">      “</t>
    </r>
    <r>
      <rPr>
        <sz val="11"/>
        <rFont val="宋体"/>
        <family val="0"/>
      </rPr>
      <t>两庭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</si>
  <si>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其他法院支出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</si>
  <si>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司法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</si>
  <si>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基层司法业务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</si>
  <si>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普法宣传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</si>
  <si>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律师公证管理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</si>
  <si>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法律援助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</si>
  <si>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国家统一法律职业资格考试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</si>
  <si>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仲裁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</si>
  <si>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社区矫正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</si>
  <si>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司法鉴定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</si>
  <si>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法制建设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</si>
  <si>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其他司法支出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</si>
  <si>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监狱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</si>
  <si>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犯人生活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</si>
  <si>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犯人改造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</si>
  <si>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狱政设施建设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</si>
  <si>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其他监狱支出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</si>
  <si>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强制隔离戒毒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</si>
  <si>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强制隔离戒毒人员生活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</si>
  <si>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强制隔离戒毒人员教育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</si>
  <si>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所政设施建设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</si>
  <si>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其他强制隔离戒毒支出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</si>
  <si>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国家保密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</si>
  <si>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保密技术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</si>
  <si>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保密管理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</si>
  <si>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其他国家保密支出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</si>
  <si>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缉私警察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</si>
  <si>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缉私业务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</si>
  <si>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其他缉私警察支出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</si>
  <si>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其他公共安全支出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</si>
  <si>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其他公共安全支出</t>
    </r>
  </si>
  <si>
    <r>
      <rPr>
        <sz val="11"/>
        <rFont val="宋体"/>
        <family val="0"/>
      </rPr>
      <t>五、教育支出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</si>
  <si>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教育管理事务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</si>
  <si>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其他教育管理事务支出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</si>
  <si>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普通教育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</si>
  <si>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学前教育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</si>
  <si>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小学教育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</si>
  <si>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初中教育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</si>
  <si>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高中教育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</si>
  <si>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高等教育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</si>
  <si>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化解农村义务教育债务支出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</si>
  <si>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化解普通高中债务支出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</si>
  <si>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其他普通教育支出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</si>
  <si>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职业教育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</si>
  <si>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初等职业教育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</si>
  <si>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中专教育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</si>
  <si>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技校教育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</si>
  <si>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职业高中教育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</si>
  <si>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高等职业教育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</si>
  <si>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其他职业教育支出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</si>
  <si>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成人教育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</si>
  <si>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成人初等教育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</si>
  <si>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成人中等教育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</si>
  <si>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成人高等教育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</si>
  <si>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成人广播电视教育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</si>
  <si>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其他成人教育支出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</si>
  <si>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广播电视教育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</si>
  <si>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广播电视学校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</si>
  <si>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教育电视台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</si>
  <si>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其他广播电视教育支出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</si>
  <si>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留学教育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</si>
  <si>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出国留学教育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</si>
  <si>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来华留学教育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</si>
  <si>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其他留学教育支出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</si>
  <si>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特殊教育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</si>
  <si>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特殊学校教育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</si>
  <si>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工读学校教育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</si>
  <si>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其他特殊教育支出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</si>
  <si>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进修及培训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</si>
  <si>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教师进修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</si>
  <si>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干部教育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</si>
  <si>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培训支出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</si>
  <si>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退役士兵能力提升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</si>
  <si>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其他进修及培训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</si>
  <si>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教育费附加安排的支出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</si>
  <si>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农村中小学校舍建设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</si>
  <si>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农村中小学教学设施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</si>
  <si>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城市中小学校舍建设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</si>
  <si>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城市中小学教学设施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</si>
  <si>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中等职业学校教学设施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</si>
  <si>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其他教育费附加安排的支出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</si>
  <si>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其他教育支出</t>
    </r>
  </si>
  <si>
    <r>
      <rPr>
        <sz val="11"/>
        <rFont val="宋体"/>
        <family val="0"/>
      </rPr>
      <t>六、科学技术支出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</si>
  <si>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科学技术管理事务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</si>
  <si>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其他科学技术管理事务支出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</si>
  <si>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基础研究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</si>
  <si>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机构运行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</si>
  <si>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重点基础研究规划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</si>
  <si>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自然科学基金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</si>
  <si>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重点实验室及相关设施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</si>
  <si>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重大科学工程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</si>
  <si>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专项基础科研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</si>
  <si>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专项技术基础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</si>
  <si>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其他基础研究支出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</si>
  <si>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应用研究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</si>
  <si>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社会公益研究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</si>
  <si>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高技术研究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</si>
  <si>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专项科研试制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</si>
  <si>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其他应用研究支出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</si>
  <si>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技术研究与开发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</si>
  <si>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应用技术研究与开发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</si>
  <si>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产业技术研究与开发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</si>
  <si>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科技成果转化与扩散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</si>
  <si>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其他技术研究与开发支出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</si>
  <si>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科技条件与服务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</si>
  <si>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技术创新服务体系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</si>
  <si>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科技条件专项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</si>
  <si>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其他科技条件与服务支出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</si>
  <si>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社会科学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</si>
  <si>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社会科学研究机构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</si>
  <si>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社会科学研究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</si>
  <si>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社科基金支出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</si>
  <si>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其他社会科学支出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</si>
  <si>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科学技术普及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</si>
  <si>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科普活动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</si>
  <si>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青少年科技活动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</si>
  <si>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学术交流活动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</si>
  <si>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科技馆站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</si>
  <si>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其他科学技术普及支出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</si>
  <si>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科技交流与合作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</si>
  <si>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</si>
  <si>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重大科技合作项目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</si>
  <si>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其他科技交流与合作支出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</si>
  <si>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科技重大项目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</si>
  <si>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科技重大专项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</si>
  <si>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重点研发计划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</si>
  <si>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其他科学技术支出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</si>
  <si>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科技奖励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</si>
  <si>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核应急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</si>
  <si>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转制科研机构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</si>
  <si>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其他科学技术支出</t>
    </r>
  </si>
  <si>
    <r>
      <rPr>
        <sz val="11"/>
        <rFont val="宋体"/>
        <family val="0"/>
      </rP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</si>
  <si>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</si>
  <si>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图书馆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</si>
  <si>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文化展示及纪念机构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</si>
  <si>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艺术表演场所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</si>
  <si>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艺术表演团体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</si>
  <si>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</si>
  <si>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群众文化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</si>
  <si>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</si>
  <si>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文化创作与保护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</si>
  <si>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</si>
  <si>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旅游宣传</t>
    </r>
  </si>
  <si>
    <r>
      <rPr>
        <sz val="11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旅游行业业务管理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</si>
  <si>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</si>
  <si>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文物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</si>
  <si>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文物保护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</si>
  <si>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博物馆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</si>
  <si>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历史名城与古迹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</si>
  <si>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其他文物支出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</si>
  <si>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体育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</si>
  <si>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运动项目管理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</si>
  <si>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体育竞赛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</si>
  <si>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体育训练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</si>
  <si>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体育场馆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</si>
  <si>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群众体育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</si>
  <si>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体育交流与合作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</si>
  <si>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其他体育支出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</si>
  <si>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新闻出版</t>
    </r>
    <r>
      <rPr>
        <sz val="11"/>
        <color indexed="10"/>
        <rFont val="宋体"/>
        <family val="0"/>
      </rPr>
      <t>电影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</si>
  <si>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一般行政管理实务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</si>
  <si>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新闻通讯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</si>
  <si>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出版发行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</si>
  <si>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版权管理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</si>
  <si>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电影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</si>
  <si>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其他新闻出版电影支出</t>
    </r>
  </si>
  <si>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广播电视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</si>
  <si>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广播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</si>
  <si>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电视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</si>
  <si>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其他广播电视支出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</si>
  <si>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其他文化体育与传媒支出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</si>
  <si>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宣传文化发展专项支出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</si>
  <si>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文化产业发展专项支出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</si>
  <si>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其他文化体育与传媒支出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</si>
  <si>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</si>
  <si>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人力资源和社会保障管理事务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</si>
  <si>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综合业务管理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</si>
  <si>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劳动保障监察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</si>
  <si>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就业管理事务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</si>
  <si>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社会保险业务管理事务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</si>
  <si>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社会保险经办机构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</si>
  <si>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劳动关系和维权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</si>
  <si>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公共就业服务和职业技能鉴定机构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</si>
  <si>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劳动人事争议调解仲裁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</si>
  <si>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其他人力资源和社会保障管理事务支出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</si>
  <si>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民政管理事务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</si>
  <si>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民间组织管理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</si>
  <si>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行政区划和地名管理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</si>
  <si>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基层政权和社区建设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</si>
  <si>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其他民政管理事务支出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</si>
  <si>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补充全国社会保障基金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</si>
  <si>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用一般公共预算补充基金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</si>
  <si>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行政事业单位离退休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</si>
  <si>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归口管理的行政单位离退休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</si>
  <si>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事业单位离退休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</si>
  <si>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离退休人员管理机构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</si>
  <si>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未归口管理的行政单位离退休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</si>
  <si>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机关事业单位基本养老保险缴费支出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</si>
  <si>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机关事业单位职业年金缴费支出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</si>
  <si>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对机关事业单位基本养老保险基金的补助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</si>
  <si>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其他行政事业单位离退休支出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</si>
  <si>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企业改革补助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</si>
  <si>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企业关闭破产补助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</si>
  <si>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厂办大集体改革补助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</si>
  <si>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其他企业改革发展补助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</si>
  <si>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就业补助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</si>
  <si>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就业创业服务补贴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</si>
  <si>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职业培训补贴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</si>
  <si>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社会保险补贴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</si>
  <si>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公益性岗位补贴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</si>
  <si>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职业技能鉴定补贴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</si>
  <si>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就业见习补贴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</si>
  <si>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高技能人才培养补助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</si>
  <si>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求职创业补贴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</si>
  <si>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其他就业补助支出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</si>
  <si>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抚恤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</si>
  <si>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死亡抚恤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</si>
  <si>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伤残抚恤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</si>
  <si>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在乡复员、退伍军人生活补助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</si>
  <si>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优抚事业单位支出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</si>
  <si>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义务兵优待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</si>
  <si>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农村籍退役士兵老年生活补助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</si>
  <si>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其他优抚支出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</si>
  <si>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退役安置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</si>
  <si>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退役士兵安置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</si>
  <si>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军队移交政府的离退休人员安置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</si>
  <si>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军队移交政府离退休干部管理机构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</si>
  <si>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退役士兵管理教育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</si>
  <si>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军队转业干部安置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</si>
  <si>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其他退役安置支出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</si>
  <si>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社会福利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</si>
  <si>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儿童福利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</si>
  <si>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老年福利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</si>
  <si>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假肢矫形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</si>
  <si>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殡葬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</si>
  <si>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社会福利事业单位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</si>
  <si>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其他社会福利支出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</si>
  <si>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残疾人事业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</si>
  <si>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残疾人康复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</si>
  <si>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残疾人就业和扶贫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</si>
  <si>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残疾人体育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</si>
  <si>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残疾人生活和护理补贴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</si>
  <si>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其他残疾人事业支出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</si>
  <si>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红十字事业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</si>
  <si>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其他红十字事业支出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</si>
  <si>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最低生活保障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</si>
  <si>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城市最低生活保障金支出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</si>
  <si>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农村最低生活保障金支出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</si>
  <si>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临时救助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</si>
  <si>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临时救助支出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</si>
  <si>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流浪乞讨人员救助支出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</si>
  <si>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特困人员救助供养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</si>
  <si>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城市特困人员救助供养支出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</si>
  <si>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农村特困人员救助供养支出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</si>
  <si>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补充道路交通事故社会救助基金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</si>
  <si>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</si>
  <si>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交强险罚款收入补助基金支出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</si>
  <si>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其他生活救助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</si>
  <si>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其他城市生活救助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</si>
  <si>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其他农村生活救助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</si>
  <si>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财政对基本养老保险基金的补助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</si>
  <si>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财政对企业职工基本养老保险基金的补助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</si>
  <si>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财政对城乡居民基本养老保险基金的补助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</si>
  <si>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财政对其他基本养老保险基金的补助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</si>
  <si>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财政对其他社会保险基金的补助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</si>
  <si>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财政对失业保险基金的补助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</si>
  <si>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财政对工伤保险基金的补助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</si>
  <si>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财政对生育保险基金的补助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</si>
  <si>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其他财政对社会保险基金的补助</t>
    </r>
  </si>
  <si>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退役军人管理事务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</si>
  <si>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拥军优属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</si>
  <si>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部队供应</t>
    </r>
  </si>
  <si>
    <r>
      <rPr>
        <sz val="11"/>
        <color indexed="10"/>
        <rFont val="Times New Roman"/>
        <family val="1"/>
      </rPr>
      <t xml:space="preserve">      </t>
    </r>
    <r>
      <rPr>
        <sz val="11"/>
        <color indexed="10"/>
        <rFont val="宋体"/>
        <family val="0"/>
      </rPr>
      <t>其他退役军人事务管理支出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</si>
  <si>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其他社会保障和就业支出</t>
    </r>
  </si>
  <si>
    <r>
      <rPr>
        <sz val="11"/>
        <rFont val="宋体"/>
        <family val="0"/>
      </rP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</si>
  <si>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rPr>
        <sz val="11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</si>
</sst>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#,##0;[Red]#,##0"/>
    <numFmt numFmtId="186" formatCode="#,##0.00_ "/>
    <numFmt numFmtId="187" formatCode="#,##0_ "/>
    <numFmt numFmtId="188" formatCode="0;_"/>
    <numFmt numFmtId="189" formatCode="0.00_);[Red]\(0.00\)"/>
    <numFmt numFmtId="190" formatCode="0.00_ "/>
    <numFmt numFmtId="191" formatCode="#,##0_);[Red]\(#,##0\)"/>
    <numFmt numFmtId="192" formatCode="0_ ;\-0;;"/>
    <numFmt numFmtId="193" formatCode="#,##0_ ;\-#,##0;;"/>
    <numFmt numFmtId="194" formatCode="#,##0.00_ ;\-#,##0.00;;"/>
    <numFmt numFmtId="195" formatCode="#,##0.00_ ;\-#,#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;_砀"/>
    <numFmt numFmtId="202" formatCode="#,##0.00_);[Red]\(#,##0.00\)"/>
    <numFmt numFmtId="203" formatCode="0.0_ "/>
    <numFmt numFmtId="204" formatCode="&quot;￥&quot;* _-#,##0;&quot;￥&quot;* \-#,##0;&quot;￥&quot;* _-&quot;-&quot;;@"/>
    <numFmt numFmtId="205" formatCode="* #,##0;* \-#,##0;* &quot;-&quot;;@"/>
    <numFmt numFmtId="206" formatCode="&quot;￥&quot;* _-#,##0.00;&quot;￥&quot;* \-#,##0.00;&quot;￥&quot;* _-&quot;-&quot;??;@"/>
    <numFmt numFmtId="207" formatCode="* #,##0.00;* \-#,##0.00;* &quot;-&quot;??;@"/>
    <numFmt numFmtId="208" formatCode="#,##0.0000"/>
    <numFmt numFmtId="209" formatCode="#,##0.0_ "/>
    <numFmt numFmtId="210" formatCode="* #,##0.00;* \-#,##0.00;* &quot;&quot;??;@"/>
    <numFmt numFmtId="211" formatCode=";;"/>
    <numFmt numFmtId="212" formatCode="0.0%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color indexed="8"/>
      <name val="黑体"/>
      <family val="0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sz val="10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b/>
      <sz val="11"/>
      <name val="宋体"/>
      <family val="0"/>
    </font>
    <font>
      <b/>
      <sz val="10"/>
      <name val="楷体_GB2312"/>
      <family val="3"/>
    </font>
    <font>
      <sz val="16"/>
      <name val="黑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Arial Narrow"/>
      <family val="2"/>
    </font>
    <font>
      <b/>
      <sz val="10"/>
      <color indexed="8"/>
      <name val="宋体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name val="方正小标宋_GBK"/>
      <family val="0"/>
    </font>
    <font>
      <sz val="11"/>
      <name val="黑体"/>
      <family val="0"/>
    </font>
    <font>
      <b/>
      <sz val="11"/>
      <name val="Times New Roman"/>
      <family val="1"/>
    </font>
    <font>
      <sz val="14"/>
      <color indexed="8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4" borderId="9" applyNumberFormat="0" applyAlignment="0" applyProtection="0"/>
    <xf numFmtId="0" fontId="6" fillId="14" borderId="9" applyNumberFormat="0" applyAlignment="0" applyProtection="0"/>
    <xf numFmtId="0" fontId="6" fillId="14" borderId="9" applyNumberFormat="0" applyAlignment="0" applyProtection="0"/>
    <xf numFmtId="0" fontId="11" fillId="21" borderId="10" applyNumberFormat="0" applyAlignment="0" applyProtection="0"/>
    <xf numFmtId="0" fontId="11" fillId="21" borderId="10" applyNumberFormat="0" applyAlignment="0" applyProtection="0"/>
    <xf numFmtId="0" fontId="11" fillId="21" borderId="10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14" borderId="13" applyNumberFormat="0" applyAlignment="0" applyProtection="0"/>
    <xf numFmtId="0" fontId="7" fillId="14" borderId="13" applyNumberFormat="0" applyAlignment="0" applyProtection="0"/>
    <xf numFmtId="0" fontId="7" fillId="14" borderId="13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49" fillId="0" borderId="0" applyNumberFormat="0" applyFill="0" applyBorder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1" fillId="0" borderId="0" xfId="103" applyAlignment="1">
      <alignment/>
      <protection/>
    </xf>
    <xf numFmtId="0" fontId="23" fillId="0" borderId="0" xfId="103" applyFont="1" applyAlignment="1">
      <alignment horizontal="center" vertical="center" wrapText="1"/>
      <protection/>
    </xf>
    <xf numFmtId="0" fontId="1" fillId="0" borderId="0" xfId="103" applyAlignment="1">
      <alignment vertical="center" wrapText="1"/>
      <protection/>
    </xf>
    <xf numFmtId="0" fontId="24" fillId="0" borderId="0" xfId="103" applyFont="1" applyAlignment="1">
      <alignment vertical="center" wrapText="1"/>
      <protection/>
    </xf>
    <xf numFmtId="0" fontId="1" fillId="0" borderId="0" xfId="103" applyAlignment="1">
      <alignment horizontal="right" vertical="center" wrapText="1"/>
      <protection/>
    </xf>
    <xf numFmtId="0" fontId="1" fillId="0" borderId="15" xfId="103" applyBorder="1" applyAlignment="1">
      <alignment horizontal="center" vertical="center" wrapText="1"/>
      <protection/>
    </xf>
    <xf numFmtId="0" fontId="25" fillId="0" borderId="15" xfId="103" applyFont="1" applyBorder="1" applyAlignment="1">
      <alignment horizontal="center" vertical="center" wrapText="1"/>
      <protection/>
    </xf>
    <xf numFmtId="0" fontId="1" fillId="0" borderId="15" xfId="103" applyBorder="1" applyAlignment="1">
      <alignment horizontal="left" vertical="center" wrapText="1" shrinkToFit="1"/>
      <protection/>
    </xf>
    <xf numFmtId="188" fontId="1" fillId="0" borderId="15" xfId="103" applyNumberFormat="1" applyBorder="1" applyAlignment="1">
      <alignment horizontal="center" vertical="center" wrapText="1"/>
      <protection/>
    </xf>
    <xf numFmtId="0" fontId="1" fillId="0" borderId="15" xfId="103" applyBorder="1" applyAlignment="1">
      <alignment vertical="center" wrapText="1"/>
      <protection/>
    </xf>
    <xf numFmtId="0" fontId="0" fillId="0" borderId="0" xfId="99" applyAlignment="1">
      <alignment/>
      <protection/>
    </xf>
    <xf numFmtId="0" fontId="27" fillId="0" borderId="0" xfId="99" applyFont="1" applyFill="1" applyAlignment="1">
      <alignment vertical="center"/>
      <protection/>
    </xf>
    <xf numFmtId="0" fontId="0" fillId="0" borderId="0" xfId="99" applyFill="1" applyAlignment="1">
      <alignment vertical="center"/>
      <protection/>
    </xf>
    <xf numFmtId="0" fontId="28" fillId="0" borderId="0" xfId="99" applyFont="1" applyFill="1" applyAlignment="1">
      <alignment horizontal="right" vertical="center"/>
      <protection/>
    </xf>
    <xf numFmtId="0" fontId="29" fillId="0" borderId="16" xfId="99" applyFont="1" applyFill="1" applyBorder="1" applyAlignment="1">
      <alignment horizontal="distributed" vertical="center"/>
      <protection/>
    </xf>
    <xf numFmtId="0" fontId="29" fillId="0" borderId="16" xfId="99" applyFont="1" applyFill="1" applyBorder="1" applyAlignment="1">
      <alignment horizontal="center" vertical="center"/>
      <protection/>
    </xf>
    <xf numFmtId="3" fontId="28" fillId="0" borderId="17" xfId="99" applyNumberFormat="1" applyFont="1" applyFill="1" applyBorder="1" applyAlignment="1" applyProtection="1">
      <alignment vertical="center"/>
      <protection/>
    </xf>
    <xf numFmtId="0" fontId="28" fillId="0" borderId="17" xfId="99" applyFont="1" applyFill="1" applyBorder="1" applyAlignment="1">
      <alignment vertical="center"/>
      <protection/>
    </xf>
    <xf numFmtId="0" fontId="28" fillId="0" borderId="17" xfId="99" applyFont="1" applyBorder="1" applyAlignment="1">
      <alignment/>
      <protection/>
    </xf>
    <xf numFmtId="3" fontId="28" fillId="0" borderId="17" xfId="99" applyNumberFormat="1" applyFont="1" applyFill="1" applyBorder="1" applyAlignment="1" applyProtection="1">
      <alignment horizontal="left" vertical="center"/>
      <protection/>
    </xf>
    <xf numFmtId="0" fontId="28" fillId="0" borderId="17" xfId="99" applyFont="1" applyBorder="1" applyAlignment="1">
      <alignment horizontal="left" vertical="center"/>
      <protection/>
    </xf>
    <xf numFmtId="0" fontId="30" fillId="0" borderId="17" xfId="99" applyFont="1" applyFill="1" applyBorder="1" applyAlignment="1">
      <alignment horizontal="center" vertical="center"/>
      <protection/>
    </xf>
    <xf numFmtId="0" fontId="30" fillId="0" borderId="17" xfId="99" applyFont="1" applyFill="1" applyBorder="1" applyAlignment="1">
      <alignment vertical="center"/>
      <protection/>
    </xf>
    <xf numFmtId="0" fontId="32" fillId="0" borderId="0" xfId="109" applyFont="1" applyFill="1" applyAlignment="1">
      <alignment vertical="center"/>
      <protection/>
    </xf>
    <xf numFmtId="0" fontId="0" fillId="0" borderId="0" xfId="109" applyFont="1" applyFill="1" applyAlignment="1">
      <alignment vertical="center"/>
      <protection/>
    </xf>
    <xf numFmtId="0" fontId="0" fillId="0" borderId="0" xfId="109" applyFont="1" applyFill="1" applyAlignment="1">
      <alignment horizontal="right" vertical="center"/>
      <protection/>
    </xf>
    <xf numFmtId="0" fontId="28" fillId="0" borderId="0" xfId="109" applyFont="1" applyFill="1" applyAlignment="1">
      <alignment vertical="center"/>
      <protection/>
    </xf>
    <xf numFmtId="0" fontId="28" fillId="0" borderId="0" xfId="109" applyFont="1" applyFill="1" applyAlignment="1">
      <alignment horizontal="right" vertical="center"/>
      <protection/>
    </xf>
    <xf numFmtId="0" fontId="29" fillId="0" borderId="17" xfId="109" applyFont="1" applyFill="1" applyBorder="1" applyAlignment="1">
      <alignment horizontal="distributed" vertical="center"/>
      <protection/>
    </xf>
    <xf numFmtId="0" fontId="29" fillId="0" borderId="17" xfId="109" applyFont="1" applyFill="1" applyBorder="1" applyAlignment="1">
      <alignment horizontal="center" vertical="center"/>
      <protection/>
    </xf>
    <xf numFmtId="0" fontId="30" fillId="0" borderId="17" xfId="109" applyFont="1" applyFill="1" applyBorder="1" applyAlignment="1">
      <alignment horizontal="left" vertical="center"/>
      <protection/>
    </xf>
    <xf numFmtId="0" fontId="20" fillId="0" borderId="17" xfId="109" applyFont="1" applyFill="1" applyBorder="1" applyAlignment="1">
      <alignment horizontal="right" vertical="center"/>
      <protection/>
    </xf>
    <xf numFmtId="0" fontId="33" fillId="0" borderId="17" xfId="109" applyFont="1" applyFill="1" applyBorder="1" applyAlignment="1">
      <alignment vertical="center"/>
      <protection/>
    </xf>
    <xf numFmtId="1" fontId="30" fillId="0" borderId="17" xfId="109" applyNumberFormat="1" applyFont="1" applyFill="1" applyBorder="1" applyAlignment="1" applyProtection="1">
      <alignment horizontal="left" vertical="center"/>
      <protection locked="0"/>
    </xf>
    <xf numFmtId="1" fontId="28" fillId="0" borderId="17" xfId="109" applyNumberFormat="1" applyFont="1" applyFill="1" applyBorder="1" applyAlignment="1" applyProtection="1">
      <alignment horizontal="left" vertical="center"/>
      <protection locked="0"/>
    </xf>
    <xf numFmtId="0" fontId="0" fillId="0" borderId="17" xfId="109" applyFont="1" applyFill="1" applyBorder="1" applyAlignment="1">
      <alignment vertical="center"/>
      <protection/>
    </xf>
    <xf numFmtId="1" fontId="28" fillId="0" borderId="17" xfId="109" applyNumberFormat="1" applyFont="1" applyFill="1" applyBorder="1" applyAlignment="1" applyProtection="1">
      <alignment vertical="center"/>
      <protection locked="0"/>
    </xf>
    <xf numFmtId="0" fontId="20" fillId="0" borderId="17" xfId="109" applyFont="1" applyFill="1" applyBorder="1" applyAlignment="1">
      <alignment vertical="center"/>
      <protection/>
    </xf>
    <xf numFmtId="0" fontId="28" fillId="0" borderId="17" xfId="109" applyNumberFormat="1" applyFont="1" applyFill="1" applyBorder="1" applyAlignment="1" applyProtection="1">
      <alignment vertical="center"/>
      <protection locked="0"/>
    </xf>
    <xf numFmtId="1" fontId="20" fillId="0" borderId="17" xfId="109" applyNumberFormat="1" applyFont="1" applyFill="1" applyBorder="1" applyAlignment="1" applyProtection="1">
      <alignment horizontal="left" vertical="center"/>
      <protection locked="0"/>
    </xf>
    <xf numFmtId="3" fontId="28" fillId="0" borderId="17" xfId="109" applyNumberFormat="1" applyFont="1" applyFill="1" applyBorder="1" applyAlignment="1" applyProtection="1">
      <alignment vertical="center"/>
      <protection/>
    </xf>
    <xf numFmtId="0" fontId="0" fillId="0" borderId="0" xfId="109" applyFont="1" applyFill="1" applyAlignment="1">
      <alignment vertical="center" wrapText="1"/>
      <protection/>
    </xf>
    <xf numFmtId="3" fontId="20" fillId="0" borderId="17" xfId="109" applyNumberFormat="1" applyFont="1" applyFill="1" applyBorder="1" applyAlignment="1" applyProtection="1">
      <alignment vertical="center"/>
      <protection/>
    </xf>
    <xf numFmtId="3" fontId="30" fillId="0" borderId="17" xfId="109" applyNumberFormat="1" applyFont="1" applyFill="1" applyBorder="1" applyAlignment="1" applyProtection="1">
      <alignment vertical="center"/>
      <protection/>
    </xf>
    <xf numFmtId="1" fontId="20" fillId="0" borderId="17" xfId="109" applyNumberFormat="1" applyFont="1" applyFill="1" applyBorder="1" applyAlignment="1" applyProtection="1">
      <alignment vertical="center"/>
      <protection locked="0"/>
    </xf>
    <xf numFmtId="0" fontId="33" fillId="0" borderId="17" xfId="109" applyFont="1" applyFill="1" applyBorder="1" applyAlignment="1">
      <alignment horizontal="distributed" vertical="center"/>
      <protection/>
    </xf>
    <xf numFmtId="0" fontId="33" fillId="0" borderId="17" xfId="109" applyFont="1" applyFill="1" applyBorder="1" applyAlignment="1">
      <alignment horizontal="right" vertical="center"/>
      <protection/>
    </xf>
    <xf numFmtId="0" fontId="19" fillId="0" borderId="0" xfId="109" applyFont="1" applyFill="1" applyAlignment="1">
      <alignment vertical="center"/>
      <protection/>
    </xf>
    <xf numFmtId="0" fontId="0" fillId="0" borderId="0" xfId="118" applyFill="1" applyAlignment="1">
      <alignment vertical="center"/>
      <protection/>
    </xf>
    <xf numFmtId="189" fontId="0" fillId="0" borderId="0" xfId="118" applyNumberFormat="1" applyFill="1" applyAlignment="1">
      <alignment vertical="center"/>
      <protection/>
    </xf>
    <xf numFmtId="0" fontId="0" fillId="0" borderId="0" xfId="118" applyFont="1" applyFill="1" applyAlignment="1">
      <alignment vertical="center"/>
      <protection/>
    </xf>
    <xf numFmtId="0" fontId="20" fillId="0" borderId="0" xfId="118" applyFont="1" applyFill="1" applyBorder="1" applyAlignment="1">
      <alignment horizontal="left" vertical="center"/>
      <protection/>
    </xf>
    <xf numFmtId="0" fontId="0" fillId="0" borderId="0" xfId="118" applyFont="1" applyFill="1" applyBorder="1" applyAlignment="1">
      <alignment horizontal="center" vertical="center"/>
      <protection/>
    </xf>
    <xf numFmtId="0" fontId="28" fillId="0" borderId="0" xfId="118" applyFont="1" applyFill="1" applyAlignment="1">
      <alignment vertical="center"/>
      <protection/>
    </xf>
    <xf numFmtId="0" fontId="0" fillId="0" borderId="0" xfId="118" applyFont="1" applyFill="1" applyAlignment="1">
      <alignment vertical="center"/>
      <protection/>
    </xf>
    <xf numFmtId="189" fontId="20" fillId="0" borderId="0" xfId="118" applyNumberFormat="1" applyFont="1" applyFill="1" applyAlignment="1">
      <alignment horizontal="right" vertical="center"/>
      <protection/>
    </xf>
    <xf numFmtId="0" fontId="32" fillId="0" borderId="16" xfId="118" applyFont="1" applyFill="1" applyBorder="1" applyAlignment="1">
      <alignment horizontal="left" vertical="center" shrinkToFit="1"/>
      <protection/>
    </xf>
    <xf numFmtId="184" fontId="20" fillId="0" borderId="16" xfId="118" applyNumberFormat="1" applyFont="1" applyFill="1" applyBorder="1" applyAlignment="1">
      <alignment vertical="center"/>
      <protection/>
    </xf>
    <xf numFmtId="184" fontId="20" fillId="0" borderId="17" xfId="118" applyNumberFormat="1" applyFont="1" applyFill="1" applyBorder="1" applyAlignment="1">
      <alignment vertical="center"/>
      <protection/>
    </xf>
    <xf numFmtId="190" fontId="20" fillId="0" borderId="17" xfId="118" applyNumberFormat="1" applyFont="1" applyFill="1" applyBorder="1" applyAlignment="1">
      <alignment vertical="center"/>
      <protection/>
    </xf>
    <xf numFmtId="0" fontId="0" fillId="0" borderId="17" xfId="118" applyFont="1" applyFill="1" applyBorder="1" applyAlignment="1">
      <alignment vertical="center" shrinkToFit="1"/>
      <protection/>
    </xf>
    <xf numFmtId="0" fontId="20" fillId="0" borderId="17" xfId="118" applyFont="1" applyFill="1" applyBorder="1" applyAlignment="1">
      <alignment vertical="center" shrinkToFit="1"/>
      <protection/>
    </xf>
    <xf numFmtId="0" fontId="34" fillId="0" borderId="17" xfId="118" applyFont="1" applyFill="1" applyBorder="1" applyAlignment="1">
      <alignment vertical="center" shrinkToFit="1"/>
      <protection/>
    </xf>
    <xf numFmtId="0" fontId="0" fillId="0" borderId="16" xfId="118" applyFont="1" applyFill="1" applyBorder="1" applyAlignment="1">
      <alignment vertical="center" shrinkToFit="1"/>
      <protection/>
    </xf>
    <xf numFmtId="184" fontId="0" fillId="0" borderId="0" xfId="118" applyNumberFormat="1" applyFill="1" applyAlignment="1">
      <alignment vertical="center"/>
      <protection/>
    </xf>
    <xf numFmtId="184" fontId="0" fillId="25" borderId="0" xfId="118" applyNumberFormat="1" applyFill="1" applyAlignment="1">
      <alignment vertical="center"/>
      <protection/>
    </xf>
    <xf numFmtId="0" fontId="27" fillId="0" borderId="0" xfId="119" applyFont="1" applyFill="1" applyAlignment="1">
      <alignment horizontal="center" vertical="center"/>
      <protection/>
    </xf>
    <xf numFmtId="0" fontId="27" fillId="0" borderId="0" xfId="119" applyFont="1" applyFill="1" applyAlignment="1">
      <alignment horizontal="center" vertical="center" wrapText="1"/>
      <protection/>
    </xf>
    <xf numFmtId="0" fontId="28" fillId="0" borderId="0" xfId="119" applyFont="1" applyFill="1" applyAlignment="1">
      <alignment vertical="center" wrapText="1" shrinkToFit="1"/>
      <protection/>
    </xf>
    <xf numFmtId="191" fontId="28" fillId="0" borderId="0" xfId="119" applyNumberFormat="1" applyFont="1" applyFill="1" applyAlignment="1">
      <alignment horizontal="center" vertical="center" wrapText="1"/>
      <protection/>
    </xf>
    <xf numFmtId="0" fontId="28" fillId="0" borderId="0" xfId="119" applyFont="1" applyFill="1" applyAlignment="1">
      <alignment horizontal="right" vertical="center" wrapText="1"/>
      <protection/>
    </xf>
    <xf numFmtId="0" fontId="28" fillId="0" borderId="17" xfId="119" applyFont="1" applyFill="1" applyBorder="1" applyAlignment="1">
      <alignment horizontal="center" vertical="center" wrapText="1"/>
      <protection/>
    </xf>
    <xf numFmtId="0" fontId="28" fillId="0" borderId="17" xfId="119" applyFont="1" applyFill="1" applyBorder="1" applyAlignment="1">
      <alignment horizontal="center" vertical="center" wrapText="1" shrinkToFit="1"/>
      <protection/>
    </xf>
    <xf numFmtId="191" fontId="28" fillId="0" borderId="17" xfId="119" applyNumberFormat="1" applyFont="1" applyFill="1" applyBorder="1" applyAlignment="1">
      <alignment horizontal="center" vertical="center" wrapText="1"/>
      <protection/>
    </xf>
    <xf numFmtId="0" fontId="28" fillId="8" borderId="17" xfId="119" applyFont="1" applyFill="1" applyBorder="1" applyAlignment="1">
      <alignment vertical="center" wrapText="1" shrinkToFit="1"/>
      <protection/>
    </xf>
    <xf numFmtId="191" fontId="28" fillId="8" borderId="17" xfId="119" applyNumberFormat="1" applyFont="1" applyFill="1" applyBorder="1" applyAlignment="1">
      <alignment horizontal="center" vertical="center" wrapText="1"/>
      <protection/>
    </xf>
    <xf numFmtId="0" fontId="28" fillId="0" borderId="17" xfId="119" applyFont="1" applyFill="1" applyBorder="1" applyAlignment="1">
      <alignment horizontal="left" vertical="center" wrapText="1"/>
      <protection/>
    </xf>
    <xf numFmtId="0" fontId="28" fillId="0" borderId="17" xfId="119" applyFont="1" applyFill="1" applyBorder="1" applyAlignment="1">
      <alignment vertical="center" wrapText="1"/>
      <protection/>
    </xf>
    <xf numFmtId="0" fontId="28" fillId="0" borderId="17" xfId="119" applyFont="1" applyFill="1" applyBorder="1" applyAlignment="1">
      <alignment vertical="center" wrapText="1" shrinkToFit="1"/>
      <protection/>
    </xf>
    <xf numFmtId="0" fontId="20" fillId="0" borderId="0" xfId="119" applyFont="1" applyFill="1" applyAlignment="1">
      <alignment vertical="center" wrapText="1"/>
      <protection/>
    </xf>
    <xf numFmtId="0" fontId="0" fillId="0" borderId="0" xfId="119" applyFont="1" applyFill="1" applyAlignment="1">
      <alignment horizontal="center" vertical="center" wrapText="1"/>
      <protection/>
    </xf>
    <xf numFmtId="0" fontId="0" fillId="0" borderId="0" xfId="119" applyFont="1" applyFill="1" applyAlignment="1">
      <alignment vertical="center" wrapText="1"/>
      <protection/>
    </xf>
    <xf numFmtId="191" fontId="0" fillId="0" borderId="0" xfId="119" applyNumberFormat="1" applyFont="1" applyFill="1" applyAlignment="1">
      <alignment horizontal="center" vertical="center" wrapText="1"/>
      <protection/>
    </xf>
    <xf numFmtId="0" fontId="0" fillId="0" borderId="0" xfId="119" applyFont="1" applyFill="1" applyAlignment="1">
      <alignment horizontal="left" vertical="center" wrapText="1"/>
      <protection/>
    </xf>
    <xf numFmtId="0" fontId="0" fillId="0" borderId="0" xfId="119" applyFill="1" applyAlignment="1">
      <alignment vertical="center" wrapText="1"/>
      <protection/>
    </xf>
    <xf numFmtId="0" fontId="0" fillId="0" borderId="0" xfId="119" applyFont="1" applyFill="1" applyAlignment="1">
      <alignment horizontal="left" vertical="center"/>
      <protection/>
    </xf>
    <xf numFmtId="0" fontId="0" fillId="0" borderId="0" xfId="119" applyFont="1" applyFill="1" applyAlignment="1">
      <alignment vertical="center"/>
      <protection/>
    </xf>
    <xf numFmtId="0" fontId="28" fillId="0" borderId="0" xfId="119" applyFont="1" applyFill="1" applyAlignment="1">
      <alignment vertical="center" shrinkToFit="1"/>
      <protection/>
    </xf>
    <xf numFmtId="191" fontId="0" fillId="0" borderId="0" xfId="119" applyNumberFormat="1" applyFont="1" applyFill="1" applyAlignment="1">
      <alignment horizontal="center" vertical="center"/>
      <protection/>
    </xf>
    <xf numFmtId="0" fontId="0" fillId="0" borderId="0" xfId="119" applyFont="1" applyFill="1" applyAlignment="1">
      <alignment horizontal="left" vertical="center"/>
      <protection/>
    </xf>
    <xf numFmtId="0" fontId="28" fillId="0" borderId="18" xfId="119" applyFont="1" applyFill="1" applyBorder="1" applyAlignment="1">
      <alignment horizontal="center" vertical="center" wrapText="1"/>
      <protection/>
    </xf>
    <xf numFmtId="0" fontId="28" fillId="8" borderId="17" xfId="108" applyFont="1" applyFill="1" applyBorder="1" applyAlignment="1" applyProtection="1">
      <alignment vertical="center" wrapText="1"/>
      <protection locked="0"/>
    </xf>
    <xf numFmtId="191" fontId="28" fillId="8" borderId="17" xfId="108" applyNumberFormat="1" applyFont="1" applyFill="1" applyBorder="1" applyAlignment="1" applyProtection="1">
      <alignment horizontal="center" vertical="center"/>
      <protection locked="0"/>
    </xf>
    <xf numFmtId="0" fontId="28" fillId="0" borderId="17" xfId="108" applyFont="1" applyFill="1" applyBorder="1" applyAlignment="1" applyProtection="1">
      <alignment horizontal="left" vertical="center" wrapText="1"/>
      <protection locked="0"/>
    </xf>
    <xf numFmtId="0" fontId="28" fillId="0" borderId="18" xfId="108" applyFont="1" applyFill="1" applyBorder="1" applyAlignment="1" applyProtection="1">
      <alignment horizontal="center" vertical="center" wrapText="1"/>
      <protection locked="0"/>
    </xf>
    <xf numFmtId="0" fontId="28" fillId="8" borderId="17" xfId="119" applyFont="1" applyFill="1" applyBorder="1" applyAlignment="1">
      <alignment horizontal="left" vertical="center" wrapText="1"/>
      <protection/>
    </xf>
    <xf numFmtId="191" fontId="28" fillId="8" borderId="17" xfId="119" applyNumberFormat="1" applyFont="1" applyFill="1" applyBorder="1" applyAlignment="1">
      <alignment horizontal="center" vertical="center" wrapText="1" shrinkToFit="1"/>
      <protection/>
    </xf>
    <xf numFmtId="0" fontId="28" fillId="0" borderId="17" xfId="119" applyFont="1" applyFill="1" applyBorder="1" applyAlignment="1">
      <alignment horizontal="left" vertical="center" wrapText="1" shrinkToFit="1"/>
      <protection/>
    </xf>
    <xf numFmtId="0" fontId="28" fillId="0" borderId="18" xfId="119" applyFont="1" applyFill="1" applyBorder="1" applyAlignment="1">
      <alignment horizontal="center" vertical="center" wrapText="1" shrinkToFit="1"/>
      <protection/>
    </xf>
    <xf numFmtId="0" fontId="28" fillId="0" borderId="0" xfId="119" applyFont="1" applyFill="1" applyBorder="1" applyAlignment="1">
      <alignment horizontal="center" vertical="center" wrapText="1"/>
      <protection/>
    </xf>
    <xf numFmtId="0" fontId="28" fillId="8" borderId="17" xfId="119" applyFont="1" applyFill="1" applyBorder="1" applyAlignment="1">
      <alignment vertical="center" wrapText="1"/>
      <protection/>
    </xf>
    <xf numFmtId="191" fontId="28" fillId="8" borderId="17" xfId="119" applyNumberFormat="1" applyFont="1" applyFill="1" applyBorder="1" applyAlignment="1">
      <alignment vertical="center" wrapText="1"/>
      <protection/>
    </xf>
    <xf numFmtId="0" fontId="15" fillId="0" borderId="0" xfId="99" applyFont="1" applyFill="1" applyBorder="1" applyAlignment="1">
      <alignment horizontal="left" vertical="center" wrapText="1"/>
      <protection/>
    </xf>
    <xf numFmtId="0" fontId="28" fillId="0" borderId="17" xfId="106" applyFont="1" applyFill="1" applyBorder="1" applyAlignment="1" applyProtection="1">
      <alignment horizontal="left" vertical="center" wrapText="1"/>
      <protection locked="0"/>
    </xf>
    <xf numFmtId="0" fontId="30" fillId="0" borderId="17" xfId="119" applyFont="1" applyFill="1" applyBorder="1" applyAlignment="1">
      <alignment vertical="center" wrapText="1" shrinkToFit="1"/>
      <protection/>
    </xf>
    <xf numFmtId="191" fontId="30" fillId="0" borderId="17" xfId="119" applyNumberFormat="1" applyFont="1" applyFill="1" applyBorder="1" applyAlignment="1">
      <alignment horizontal="center" vertical="center" wrapText="1"/>
      <protection/>
    </xf>
    <xf numFmtId="191" fontId="30" fillId="0" borderId="18" xfId="119" applyNumberFormat="1" applyFont="1" applyFill="1" applyBorder="1" applyAlignment="1">
      <alignment horizontal="center" vertical="center" wrapText="1"/>
      <protection/>
    </xf>
    <xf numFmtId="0" fontId="1" fillId="0" borderId="15" xfId="103" applyFont="1" applyBorder="1" applyAlignment="1">
      <alignment horizontal="left" vertical="center" wrapText="1" shrinkToFit="1"/>
      <protection/>
    </xf>
    <xf numFmtId="191" fontId="28" fillId="0" borderId="17" xfId="119" applyNumberFormat="1" applyFont="1" applyFill="1" applyBorder="1" applyAlignment="1">
      <alignment horizontal="center" vertical="center" wrapText="1" shrinkToFit="1"/>
      <protection/>
    </xf>
    <xf numFmtId="0" fontId="28" fillId="0" borderId="17" xfId="108" applyFont="1" applyFill="1" applyBorder="1" applyAlignment="1" applyProtection="1">
      <alignment vertical="center" wrapText="1"/>
      <protection locked="0"/>
    </xf>
    <xf numFmtId="191" fontId="28" fillId="0" borderId="17" xfId="108" applyNumberFormat="1" applyFont="1" applyFill="1" applyBorder="1" applyAlignment="1" applyProtection="1">
      <alignment horizontal="center" vertical="center"/>
      <protection locked="0"/>
    </xf>
    <xf numFmtId="0" fontId="28" fillId="0" borderId="0" xfId="119" applyFont="1" applyFill="1" applyAlignment="1">
      <alignment vertical="center" wrapText="1"/>
      <protection/>
    </xf>
    <xf numFmtId="0" fontId="28" fillId="0" borderId="0" xfId="123">
      <alignment/>
      <protection/>
    </xf>
    <xf numFmtId="0" fontId="42" fillId="8" borderId="0" xfId="123" applyNumberFormat="1" applyFill="1" applyBorder="1" applyAlignment="1" applyProtection="1">
      <alignment vertical="center"/>
      <protection/>
    </xf>
    <xf numFmtId="0" fontId="28" fillId="8" borderId="0" xfId="123" applyNumberFormat="1" applyFill="1" applyBorder="1" applyAlignment="1" applyProtection="1">
      <alignment/>
      <protection/>
    </xf>
    <xf numFmtId="0" fontId="24" fillId="8" borderId="19" xfId="123" applyNumberFormat="1" applyFill="1" applyBorder="1" applyAlignment="1" applyProtection="1">
      <alignment vertical="center"/>
      <protection/>
    </xf>
    <xf numFmtId="0" fontId="42" fillId="8" borderId="19" xfId="123" applyNumberFormat="1" applyFill="1" applyBorder="1" applyAlignment="1" applyProtection="1">
      <alignment vertical="center"/>
      <protection/>
    </xf>
    <xf numFmtId="0" fontId="42" fillId="8" borderId="20" xfId="123" applyNumberFormat="1" applyFill="1" applyBorder="1" applyAlignment="1" applyProtection="1">
      <alignment vertical="center"/>
      <protection/>
    </xf>
    <xf numFmtId="0" fontId="28" fillId="8" borderId="20" xfId="123" applyNumberFormat="1" applyFill="1" applyBorder="1" applyAlignment="1" applyProtection="1">
      <alignment/>
      <protection/>
    </xf>
    <xf numFmtId="0" fontId="24" fillId="8" borderId="19" xfId="123" applyNumberFormat="1" applyFill="1" applyBorder="1" applyAlignment="1" applyProtection="1">
      <alignment horizontal="right" vertical="center"/>
      <protection/>
    </xf>
    <xf numFmtId="0" fontId="24" fillId="8" borderId="20" xfId="123" applyNumberFormat="1" applyFill="1" applyBorder="1" applyAlignment="1" applyProtection="1">
      <alignment horizontal="right" vertical="center"/>
      <protection/>
    </xf>
    <xf numFmtId="0" fontId="40" fillId="8" borderId="15" xfId="123" applyNumberFormat="1" applyFont="1" applyFill="1" applyBorder="1" applyAlignment="1" applyProtection="1">
      <alignment horizontal="center" vertical="center"/>
      <protection/>
    </xf>
    <xf numFmtId="0" fontId="40" fillId="8" borderId="21" xfId="123" applyNumberFormat="1" applyFont="1" applyFill="1" applyBorder="1" applyAlignment="1" applyProtection="1">
      <alignment horizontal="center" vertical="center" wrapText="1"/>
      <protection/>
    </xf>
    <xf numFmtId="0" fontId="40" fillId="8" borderId="17" xfId="123" applyNumberFormat="1" applyFont="1" applyFill="1" applyBorder="1" applyAlignment="1" applyProtection="1">
      <alignment horizontal="center" vertical="center" wrapText="1"/>
      <protection/>
    </xf>
    <xf numFmtId="0" fontId="40" fillId="8" borderId="22" xfId="123" applyNumberFormat="1" applyFont="1" applyFill="1" applyBorder="1" applyAlignment="1" applyProtection="1">
      <alignment horizontal="center" vertical="center" wrapText="1"/>
      <protection/>
    </xf>
    <xf numFmtId="0" fontId="40" fillId="8" borderId="15" xfId="123" applyNumberFormat="1" applyFont="1" applyFill="1" applyBorder="1" applyAlignment="1" applyProtection="1">
      <alignment horizontal="center" vertical="center" wrapText="1"/>
      <protection/>
    </xf>
    <xf numFmtId="0" fontId="40" fillId="8" borderId="23" xfId="123" applyNumberFormat="1" applyFont="1" applyFill="1" applyBorder="1" applyAlignment="1" applyProtection="1">
      <alignment horizontal="left" vertical="center"/>
      <protection/>
    </xf>
    <xf numFmtId="194" fontId="40" fillId="0" borderId="15" xfId="123" applyNumberFormat="1" applyFont="1" applyFill="1" applyBorder="1" applyAlignment="1" applyProtection="1">
      <alignment horizontal="right" vertical="center"/>
      <protection/>
    </xf>
    <xf numFmtId="194" fontId="40" fillId="0" borderId="24" xfId="123" applyNumberFormat="1" applyFont="1" applyFill="1" applyBorder="1" applyAlignment="1" applyProtection="1">
      <alignment horizontal="right" vertical="center"/>
      <protection/>
    </xf>
    <xf numFmtId="194" fontId="40" fillId="0" borderId="21" xfId="123" applyNumberFormat="1" applyFont="1" applyFill="1" applyBorder="1" applyAlignment="1" applyProtection="1">
      <alignment horizontal="right" vertical="center"/>
      <protection/>
    </xf>
    <xf numFmtId="194" fontId="40" fillId="0" borderId="17" xfId="123" applyNumberFormat="1" applyFont="1" applyFill="1" applyBorder="1" applyAlignment="1" applyProtection="1">
      <alignment horizontal="right" vertical="center"/>
      <protection/>
    </xf>
    <xf numFmtId="0" fontId="40" fillId="8" borderId="15" xfId="123" applyNumberFormat="1" applyFont="1" applyFill="1" applyBorder="1" applyAlignment="1" applyProtection="1">
      <alignment horizontal="left" vertical="center"/>
      <protection/>
    </xf>
    <xf numFmtId="0" fontId="40" fillId="8" borderId="15" xfId="123" applyNumberFormat="1" applyFont="1" applyFill="1" applyBorder="1" applyAlignment="1" applyProtection="1">
      <alignment vertical="center"/>
      <protection/>
    </xf>
    <xf numFmtId="194" fontId="40" fillId="0" borderId="25" xfId="123" applyNumberFormat="1" applyFont="1" applyFill="1" applyBorder="1" applyAlignment="1" applyProtection="1">
      <alignment horizontal="right" vertical="center"/>
      <protection/>
    </xf>
    <xf numFmtId="194" fontId="40" fillId="0" borderId="15" xfId="123" applyNumberFormat="1" applyFont="1" applyFill="1" applyBorder="1" applyAlignment="1" applyProtection="1">
      <alignment horizontal="center" vertical="center"/>
      <protection/>
    </xf>
    <xf numFmtId="194" fontId="40" fillId="0" borderId="26" xfId="123" applyNumberFormat="1" applyFont="1" applyFill="1" applyBorder="1" applyAlignment="1" applyProtection="1">
      <alignment horizontal="center" vertical="center"/>
      <protection/>
    </xf>
    <xf numFmtId="0" fontId="28" fillId="0" borderId="0" xfId="123" applyNumberFormat="1" applyFill="1" applyBorder="1" applyAlignment="1" applyProtection="1">
      <alignment/>
      <protection/>
    </xf>
    <xf numFmtId="0" fontId="25" fillId="0" borderId="0" xfId="123" applyNumberFormat="1" applyFill="1" applyBorder="1" applyAlignment="1" applyProtection="1">
      <alignment vertical="center"/>
      <protection/>
    </xf>
    <xf numFmtId="0" fontId="24" fillId="8" borderId="27" xfId="123" applyNumberFormat="1" applyFill="1" applyBorder="1" applyAlignment="1" applyProtection="1">
      <alignment horizontal="right" vertical="center"/>
      <protection/>
    </xf>
    <xf numFmtId="0" fontId="44" fillId="0" borderId="0" xfId="124" applyFont="1" applyFill="1" applyAlignment="1">
      <alignment vertical="center" wrapText="1"/>
      <protection/>
    </xf>
    <xf numFmtId="190" fontId="39" fillId="0" borderId="0" xfId="124" applyNumberFormat="1" applyFont="1" applyAlignment="1">
      <alignment horizontal="center" vertical="center" wrapText="1"/>
      <protection/>
    </xf>
    <xf numFmtId="0" fontId="39" fillId="0" borderId="0" xfId="124" applyFont="1" applyAlignment="1">
      <alignment vertical="center"/>
      <protection/>
    </xf>
    <xf numFmtId="0" fontId="39" fillId="0" borderId="0" xfId="124" applyFont="1" applyAlignment="1" applyProtection="1">
      <alignment vertical="center"/>
      <protection locked="0"/>
    </xf>
    <xf numFmtId="3" fontId="28" fillId="0" borderId="17" xfId="101" applyNumberFormat="1" applyFont="1" applyFill="1" applyBorder="1" applyAlignment="1" applyProtection="1">
      <alignment vertical="center"/>
      <protection/>
    </xf>
    <xf numFmtId="0" fontId="28" fillId="0" borderId="17" xfId="101" applyFont="1" applyFill="1" applyBorder="1" applyAlignment="1">
      <alignment horizontal="center" vertical="center"/>
      <protection/>
    </xf>
    <xf numFmtId="0" fontId="0" fillId="0" borderId="17" xfId="101" applyBorder="1" applyAlignment="1">
      <alignment/>
      <protection/>
    </xf>
    <xf numFmtId="0" fontId="0" fillId="0" borderId="17" xfId="101" applyBorder="1" applyAlignment="1">
      <alignment horizontal="center"/>
      <protection/>
    </xf>
    <xf numFmtId="0" fontId="28" fillId="0" borderId="17" xfId="101" applyFont="1" applyBorder="1" applyAlignment="1">
      <alignment/>
      <protection/>
    </xf>
    <xf numFmtId="0" fontId="30" fillId="0" borderId="17" xfId="101" applyFont="1" applyFill="1" applyBorder="1" applyAlignment="1">
      <alignment horizontal="center" vertical="center"/>
      <protection/>
    </xf>
    <xf numFmtId="0" fontId="39" fillId="0" borderId="0" xfId="124" applyFont="1" applyAlignment="1" applyProtection="1">
      <alignment vertical="center" wrapText="1"/>
      <protection locked="0"/>
    </xf>
    <xf numFmtId="190" fontId="39" fillId="0" borderId="0" xfId="124" applyNumberFormat="1" applyFont="1" applyAlignment="1" applyProtection="1">
      <alignment horizontal="center" vertical="center" wrapText="1"/>
      <protection locked="0"/>
    </xf>
    <xf numFmtId="0" fontId="39" fillId="0" borderId="0" xfId="124" applyFont="1" applyAlignment="1">
      <alignment vertical="center" wrapText="1"/>
      <protection/>
    </xf>
    <xf numFmtId="0" fontId="28" fillId="0" borderId="17" xfId="101" applyFont="1" applyFill="1" applyBorder="1" applyAlignment="1">
      <alignment vertical="center"/>
      <protection/>
    </xf>
    <xf numFmtId="0" fontId="28" fillId="0" borderId="17" xfId="99" applyFont="1" applyFill="1" applyBorder="1" applyAlignment="1">
      <alignment horizontal="center" vertical="center"/>
      <protection/>
    </xf>
    <xf numFmtId="0" fontId="1" fillId="0" borderId="15" xfId="103" applyFont="1" applyBorder="1" applyAlignment="1">
      <alignment horizontal="center" vertical="center" wrapText="1"/>
      <protection/>
    </xf>
    <xf numFmtId="0" fontId="0" fillId="0" borderId="0" xfId="120">
      <alignment vertical="center"/>
      <protection/>
    </xf>
    <xf numFmtId="0" fontId="30" fillId="0" borderId="17" xfId="101" applyFont="1" applyFill="1" applyBorder="1" applyAlignment="1">
      <alignment horizontal="left" vertical="center"/>
      <protection/>
    </xf>
    <xf numFmtId="0" fontId="30" fillId="0" borderId="17" xfId="101" applyFont="1" applyFill="1" applyBorder="1" applyAlignment="1">
      <alignment vertical="center"/>
      <protection/>
    </xf>
    <xf numFmtId="0" fontId="0" fillId="0" borderId="0" xfId="120" applyAlignment="1">
      <alignment horizontal="center" vertical="center"/>
      <protection/>
    </xf>
    <xf numFmtId="0" fontId="21" fillId="0" borderId="0" xfId="100" applyFont="1" applyAlignment="1">
      <alignment/>
      <protection/>
    </xf>
    <xf numFmtId="0" fontId="0" fillId="0" borderId="0" xfId="100">
      <alignment/>
      <protection/>
    </xf>
    <xf numFmtId="0" fontId="28" fillId="0" borderId="0" xfId="100" applyFont="1">
      <alignment/>
      <protection/>
    </xf>
    <xf numFmtId="0" fontId="28" fillId="0" borderId="0" xfId="100" applyFont="1" applyAlignment="1">
      <alignment horizontal="center"/>
      <protection/>
    </xf>
    <xf numFmtId="0" fontId="46" fillId="0" borderId="0" xfId="100" applyFont="1" applyAlignment="1">
      <alignment vertical="center"/>
      <protection/>
    </xf>
    <xf numFmtId="0" fontId="28" fillId="0" borderId="0" xfId="100" applyFont="1" applyAlignment="1">
      <alignment horizontal="right" vertical="center"/>
      <protection/>
    </xf>
    <xf numFmtId="0" fontId="28" fillId="0" borderId="0" xfId="100" applyFont="1" applyAlignment="1">
      <alignment horizontal="left"/>
      <protection/>
    </xf>
    <xf numFmtId="189" fontId="0" fillId="0" borderId="0" xfId="100" applyNumberFormat="1" applyAlignment="1">
      <alignment horizontal="center"/>
      <protection/>
    </xf>
    <xf numFmtId="0" fontId="28" fillId="0" borderId="17" xfId="100" applyFont="1" applyBorder="1" applyAlignment="1">
      <alignment horizontal="center" vertical="center"/>
      <protection/>
    </xf>
    <xf numFmtId="0" fontId="28" fillId="0" borderId="17" xfId="100" applyFont="1" applyBorder="1" applyAlignment="1">
      <alignment vertical="center"/>
      <protection/>
    </xf>
    <xf numFmtId="195" fontId="28" fillId="0" borderId="17" xfId="100" applyNumberFormat="1" applyFont="1" applyBorder="1" applyAlignment="1">
      <alignment horizontal="center" vertical="center"/>
      <protection/>
    </xf>
    <xf numFmtId="0" fontId="0" fillId="0" borderId="0" xfId="100" applyAlignment="1">
      <alignment horizontal="center"/>
      <protection/>
    </xf>
    <xf numFmtId="0" fontId="25" fillId="8" borderId="17" xfId="100" applyNumberFormat="1" applyFont="1" applyFill="1" applyBorder="1" applyAlignment="1" applyProtection="1">
      <alignment horizontal="left" vertical="center" indent="1"/>
      <protection/>
    </xf>
    <xf numFmtId="189" fontId="25" fillId="8" borderId="17" xfId="100" applyNumberFormat="1" applyFont="1" applyFill="1" applyBorder="1" applyAlignment="1" applyProtection="1">
      <alignment horizontal="center" vertical="center"/>
      <protection/>
    </xf>
    <xf numFmtId="2" fontId="28" fillId="0" borderId="17" xfId="100" applyNumberFormat="1" applyFont="1" applyBorder="1" applyAlignment="1">
      <alignment horizontal="center" vertical="center"/>
      <protection/>
    </xf>
    <xf numFmtId="0" fontId="28" fillId="0" borderId="17" xfId="100" applyFont="1" applyBorder="1" applyAlignment="1">
      <alignment horizontal="left" vertical="center" indent="1"/>
      <protection/>
    </xf>
    <xf numFmtId="0" fontId="25" fillId="8" borderId="17" xfId="100" applyNumberFormat="1" applyFont="1" applyFill="1" applyBorder="1" applyAlignment="1" applyProtection="1">
      <alignment horizontal="left" vertical="center" wrapText="1" indent="1"/>
      <protection/>
    </xf>
    <xf numFmtId="0" fontId="30" fillId="0" borderId="17" xfId="100" applyFont="1" applyBorder="1" applyAlignment="1">
      <alignment horizontal="left" vertical="center"/>
      <protection/>
    </xf>
    <xf numFmtId="195" fontId="30" fillId="0" borderId="17" xfId="100" applyNumberFormat="1" applyFont="1" applyBorder="1" applyAlignment="1">
      <alignment horizontal="center" vertical="center"/>
      <protection/>
    </xf>
    <xf numFmtId="0" fontId="25" fillId="8" borderId="17" xfId="100" applyNumberFormat="1" applyFont="1" applyFill="1" applyBorder="1" applyAlignment="1" applyProtection="1">
      <alignment horizontal="left" vertical="center"/>
      <protection/>
    </xf>
    <xf numFmtId="194" fontId="25" fillId="8" borderId="17" xfId="100" applyNumberFormat="1" applyFont="1" applyFill="1" applyBorder="1" applyAlignment="1" applyProtection="1">
      <alignment horizontal="center" vertical="center"/>
      <protection/>
    </xf>
    <xf numFmtId="0" fontId="43" fillId="8" borderId="17" xfId="100" applyNumberFormat="1" applyFont="1" applyFill="1" applyBorder="1" applyAlignment="1" applyProtection="1">
      <alignment horizontal="left" vertical="center"/>
      <protection/>
    </xf>
    <xf numFmtId="189" fontId="43" fillId="8" borderId="17" xfId="100" applyNumberFormat="1" applyFont="1" applyFill="1" applyBorder="1" applyAlignment="1" applyProtection="1">
      <alignment horizontal="center" vertical="center"/>
      <protection/>
    </xf>
    <xf numFmtId="186" fontId="30" fillId="0" borderId="17" xfId="100" applyNumberFormat="1" applyFont="1" applyBorder="1" applyAlignment="1">
      <alignment horizontal="center" vertical="center"/>
      <protection/>
    </xf>
    <xf numFmtId="0" fontId="0" fillId="0" borderId="0" xfId="100" applyAlignment="1">
      <alignment horizontal="left"/>
      <protection/>
    </xf>
    <xf numFmtId="0" fontId="47" fillId="0" borderId="0" xfId="125" applyFont="1" applyFill="1" applyAlignment="1">
      <alignment vertical="center" wrapText="1"/>
      <protection/>
    </xf>
    <xf numFmtId="0" fontId="47" fillId="0" borderId="0" xfId="125" applyFont="1" applyFill="1" applyAlignment="1">
      <alignment horizontal="center" vertical="center" wrapText="1"/>
      <protection/>
    </xf>
    <xf numFmtId="0" fontId="47" fillId="0" borderId="0" xfId="125" applyFont="1" applyFill="1" applyAlignment="1">
      <alignment vertical="center"/>
      <protection/>
    </xf>
    <xf numFmtId="0" fontId="47" fillId="0" borderId="0" xfId="125" applyFont="1" applyFill="1" applyAlignment="1">
      <alignment horizontal="center" vertical="center"/>
      <protection/>
    </xf>
    <xf numFmtId="0" fontId="47" fillId="0" borderId="0" xfId="125" applyFont="1" applyFill="1">
      <alignment vertical="center"/>
      <protection/>
    </xf>
    <xf numFmtId="0" fontId="43" fillId="8" borderId="28" xfId="100" applyNumberFormat="1" applyFont="1" applyFill="1" applyBorder="1" applyAlignment="1" applyProtection="1">
      <alignment horizontal="left" vertical="center"/>
      <protection/>
    </xf>
    <xf numFmtId="189" fontId="43" fillId="8" borderId="29" xfId="100" applyNumberFormat="1" applyFont="1" applyFill="1" applyBorder="1" applyAlignment="1" applyProtection="1">
      <alignment horizontal="center" vertical="center"/>
      <protection/>
    </xf>
    <xf numFmtId="0" fontId="1" fillId="0" borderId="0" xfId="120" applyFont="1" applyAlignment="1">
      <alignment vertical="center"/>
      <protection/>
    </xf>
    <xf numFmtId="0" fontId="0" fillId="0" borderId="0" xfId="110">
      <alignment/>
      <protection/>
    </xf>
    <xf numFmtId="0" fontId="28" fillId="0" borderId="0" xfId="110" applyFont="1" applyAlignment="1">
      <alignment horizontal="right"/>
      <protection/>
    </xf>
    <xf numFmtId="0" fontId="28" fillId="0" borderId="0" xfId="110" applyFont="1" applyAlignment="1">
      <alignment vertical="center"/>
      <protection/>
    </xf>
    <xf numFmtId="0" fontId="0" fillId="0" borderId="0" xfId="110" applyAlignment="1">
      <alignment vertical="center"/>
      <protection/>
    </xf>
    <xf numFmtId="0" fontId="28" fillId="0" borderId="0" xfId="110" applyFont="1" applyAlignment="1">
      <alignment horizontal="right" vertical="center"/>
      <protection/>
    </xf>
    <xf numFmtId="0" fontId="28" fillId="0" borderId="0" xfId="110" applyFont="1">
      <alignment/>
      <protection/>
    </xf>
    <xf numFmtId="0" fontId="28" fillId="0" borderId="17" xfId="110" applyFont="1" applyBorder="1" applyAlignment="1">
      <alignment horizontal="left" vertical="center"/>
      <protection/>
    </xf>
    <xf numFmtId="0" fontId="28" fillId="0" borderId="17" xfId="110" applyFont="1" applyBorder="1" applyAlignment="1">
      <alignment vertical="center"/>
      <protection/>
    </xf>
    <xf numFmtId="0" fontId="30" fillId="0" borderId="17" xfId="110" applyFont="1" applyBorder="1" applyAlignment="1">
      <alignment horizontal="center" vertical="center"/>
      <protection/>
    </xf>
    <xf numFmtId="0" fontId="28" fillId="0" borderId="27" xfId="110" applyFont="1" applyFill="1" applyBorder="1" applyAlignment="1">
      <alignment horizontal="left" vertical="center"/>
      <protection/>
    </xf>
    <xf numFmtId="0" fontId="20" fillId="0" borderId="0" xfId="110" applyFont="1">
      <alignment/>
      <protection/>
    </xf>
    <xf numFmtId="0" fontId="20" fillId="0" borderId="17" xfId="110" applyFont="1" applyBorder="1" applyAlignment="1">
      <alignment horizontal="left" vertical="center"/>
      <protection/>
    </xf>
    <xf numFmtId="0" fontId="20" fillId="0" borderId="17" xfId="110" applyFont="1" applyBorder="1" applyAlignment="1">
      <alignment vertical="center"/>
      <protection/>
    </xf>
    <xf numFmtId="0" fontId="20" fillId="0" borderId="17" xfId="110" applyFont="1" applyBorder="1" applyAlignment="1">
      <alignment horizontal="center" vertical="center"/>
      <protection/>
    </xf>
    <xf numFmtId="0" fontId="20" fillId="0" borderId="17" xfId="110" applyFont="1" applyBorder="1">
      <alignment/>
      <protection/>
    </xf>
    <xf numFmtId="0" fontId="33" fillId="0" borderId="17" xfId="110" applyFont="1" applyBorder="1" applyAlignment="1">
      <alignment horizontal="center" vertical="center"/>
      <protection/>
    </xf>
    <xf numFmtId="0" fontId="20" fillId="0" borderId="27" xfId="110" applyFont="1" applyFill="1" applyBorder="1" applyAlignment="1">
      <alignment horizontal="left" vertical="center"/>
      <protection/>
    </xf>
    <xf numFmtId="0" fontId="51" fillId="0" borderId="0" xfId="120" applyFont="1" applyAlignment="1">
      <alignment vertical="center"/>
      <protection/>
    </xf>
    <xf numFmtId="0" fontId="25" fillId="0" borderId="0" xfId="120" applyFont="1" applyAlignment="1">
      <alignment horizontal="right" vertical="center"/>
      <protection/>
    </xf>
    <xf numFmtId="0" fontId="1" fillId="0" borderId="17" xfId="120" applyFont="1" applyBorder="1" applyAlignment="1">
      <alignment horizontal="center" vertical="center"/>
      <protection/>
    </xf>
    <xf numFmtId="0" fontId="51" fillId="0" borderId="17" xfId="120" applyFont="1" applyBorder="1" applyAlignment="1">
      <alignment horizontal="center" vertical="center"/>
      <protection/>
    </xf>
    <xf numFmtId="0" fontId="46" fillId="8" borderId="0" xfId="0" applyFont="1" applyFill="1" applyBorder="1" applyAlignment="1">
      <alignment vertical="center"/>
    </xf>
    <xf numFmtId="0" fontId="44" fillId="8" borderId="0" xfId="0" applyFont="1" applyFill="1" applyBorder="1" applyAlignment="1">
      <alignment vertical="center"/>
    </xf>
    <xf numFmtId="0" fontId="44" fillId="8" borderId="0" xfId="0" applyFont="1" applyFill="1" applyBorder="1" applyAlignment="1">
      <alignment horizontal="right" vertical="center"/>
    </xf>
    <xf numFmtId="0" fontId="54" fillId="8" borderId="17" xfId="0" applyFont="1" applyFill="1" applyBorder="1" applyAlignment="1">
      <alignment horizontal="center" vertical="center"/>
    </xf>
    <xf numFmtId="0" fontId="44" fillId="8" borderId="17" xfId="0" applyFont="1" applyFill="1" applyBorder="1" applyAlignment="1">
      <alignment vertical="center"/>
    </xf>
    <xf numFmtId="1" fontId="44" fillId="11" borderId="17" xfId="0" applyNumberFormat="1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44" fillId="8" borderId="17" xfId="0" applyFont="1" applyFill="1" applyBorder="1" applyAlignment="1" applyProtection="1">
      <alignment vertical="center"/>
      <protection locked="0"/>
    </xf>
    <xf numFmtId="184" fontId="44" fillId="8" borderId="17" xfId="0" applyNumberFormat="1" applyFont="1" applyFill="1" applyBorder="1" applyAlignment="1" applyProtection="1">
      <alignment horizontal="left" vertical="center"/>
      <protection locked="0"/>
    </xf>
    <xf numFmtId="0" fontId="44" fillId="0" borderId="17" xfId="0" applyFont="1" applyFill="1" applyBorder="1" applyAlignment="1" applyProtection="1">
      <alignment horizontal="center" vertical="center"/>
      <protection locked="0"/>
    </xf>
    <xf numFmtId="203" fontId="44" fillId="8" borderId="17" xfId="0" applyNumberFormat="1" applyFont="1" applyFill="1" applyBorder="1" applyAlignment="1" applyProtection="1">
      <alignment horizontal="left" vertical="center"/>
      <protection locked="0"/>
    </xf>
    <xf numFmtId="184" fontId="44" fillId="8" borderId="16" xfId="0" applyNumberFormat="1" applyFont="1" applyFill="1" applyBorder="1" applyAlignment="1" applyProtection="1">
      <alignment horizontal="left" vertical="center"/>
      <protection locked="0"/>
    </xf>
    <xf numFmtId="203" fontId="44" fillId="8" borderId="16" xfId="0" applyNumberFormat="1" applyFont="1" applyFill="1" applyBorder="1" applyAlignment="1" applyProtection="1">
      <alignment horizontal="left" vertical="center"/>
      <protection locked="0"/>
    </xf>
    <xf numFmtId="184" fontId="52" fillId="8" borderId="17" xfId="0" applyNumberFormat="1" applyFont="1" applyFill="1" applyBorder="1" applyAlignment="1" applyProtection="1">
      <alignment horizontal="left" vertical="center"/>
      <protection locked="0"/>
    </xf>
    <xf numFmtId="0" fontId="44" fillId="8" borderId="16" xfId="0" applyFont="1" applyFill="1" applyBorder="1" applyAlignment="1">
      <alignment vertical="center"/>
    </xf>
    <xf numFmtId="0" fontId="55" fillId="0" borderId="17" xfId="0" applyFont="1" applyFill="1" applyBorder="1" applyAlignment="1" applyProtection="1">
      <alignment horizontal="center" vertical="center"/>
      <protection locked="0"/>
    </xf>
    <xf numFmtId="0" fontId="55" fillId="8" borderId="17" xfId="0" applyFont="1" applyFill="1" applyBorder="1" applyAlignment="1" applyProtection="1">
      <alignment vertical="center"/>
      <protection locked="0"/>
    </xf>
    <xf numFmtId="0" fontId="55" fillId="2" borderId="17" xfId="0" applyFont="1" applyFill="1" applyBorder="1" applyAlignment="1">
      <alignment horizontal="center" vertical="center"/>
    </xf>
    <xf numFmtId="1" fontId="44" fillId="0" borderId="17" xfId="0" applyNumberFormat="1" applyFont="1" applyFill="1" applyBorder="1" applyAlignment="1" applyProtection="1">
      <alignment horizontal="center" vertical="center"/>
      <protection locked="0"/>
    </xf>
    <xf numFmtId="1" fontId="44" fillId="2" borderId="17" xfId="0" applyNumberFormat="1" applyFont="1" applyFill="1" applyBorder="1" applyAlignment="1" applyProtection="1">
      <alignment horizontal="center" vertical="center"/>
      <protection locked="0"/>
    </xf>
    <xf numFmtId="0" fontId="44" fillId="0" borderId="17" xfId="0" applyNumberFormat="1" applyFont="1" applyFill="1" applyBorder="1" applyAlignment="1" applyProtection="1">
      <alignment horizontal="center" vertical="center"/>
      <protection locked="0"/>
    </xf>
    <xf numFmtId="0" fontId="44" fillId="2" borderId="17" xfId="0" applyNumberFormat="1" applyFont="1" applyFill="1" applyBorder="1" applyAlignment="1" applyProtection="1">
      <alignment horizontal="center" vertical="center"/>
      <protection locked="0"/>
    </xf>
    <xf numFmtId="0" fontId="44" fillId="11" borderId="17" xfId="0" applyFont="1" applyFill="1" applyBorder="1" applyAlignment="1">
      <alignment horizontal="center" vertical="center"/>
    </xf>
    <xf numFmtId="203" fontId="52" fillId="8" borderId="17" xfId="0" applyNumberFormat="1" applyFont="1" applyFill="1" applyBorder="1" applyAlignment="1" applyProtection="1">
      <alignment horizontal="left" vertical="center"/>
      <protection locked="0"/>
    </xf>
    <xf numFmtId="0" fontId="52" fillId="8" borderId="17" xfId="0" applyFont="1" applyFill="1" applyBorder="1" applyAlignment="1">
      <alignment vertical="center"/>
    </xf>
    <xf numFmtId="0" fontId="52" fillId="2" borderId="17" xfId="0" applyFont="1" applyFill="1" applyBorder="1" applyAlignment="1">
      <alignment horizontal="center" vertical="center"/>
    </xf>
    <xf numFmtId="0" fontId="52" fillId="8" borderId="17" xfId="0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2" fillId="8" borderId="17" xfId="0" applyFont="1" applyFill="1" applyBorder="1" applyAlignment="1">
      <alignment horizontal="left" vertical="center"/>
    </xf>
    <xf numFmtId="0" fontId="52" fillId="8" borderId="18" xfId="0" applyFont="1" applyFill="1" applyBorder="1" applyAlignment="1">
      <alignment vertical="center"/>
    </xf>
    <xf numFmtId="0" fontId="44" fillId="8" borderId="18" xfId="0" applyFont="1" applyFill="1" applyBorder="1" applyAlignment="1">
      <alignment vertical="center"/>
    </xf>
    <xf numFmtId="0" fontId="52" fillId="8" borderId="0" xfId="0" applyFont="1" applyFill="1" applyBorder="1" applyAlignment="1">
      <alignment vertical="center"/>
    </xf>
    <xf numFmtId="0" fontId="44" fillId="8" borderId="17" xfId="0" applyFont="1" applyFill="1" applyBorder="1" applyAlignment="1">
      <alignment horizontal="center" vertical="center"/>
    </xf>
    <xf numFmtId="0" fontId="55" fillId="8" borderId="17" xfId="0" applyFont="1" applyFill="1" applyBorder="1" applyAlignment="1">
      <alignment horizontal="distributed" vertical="center"/>
    </xf>
    <xf numFmtId="0" fontId="1" fillId="0" borderId="0" xfId="105" applyAlignment="1">
      <alignment/>
      <protection/>
    </xf>
    <xf numFmtId="0" fontId="24" fillId="0" borderId="0" xfId="105" applyFont="1" applyAlignment="1">
      <alignment horizontal="left" vertical="center" wrapText="1"/>
      <protection/>
    </xf>
    <xf numFmtId="0" fontId="31" fillId="0" borderId="0" xfId="105" applyFont="1" applyAlignment="1">
      <alignment horizontal="center" vertical="center" wrapText="1"/>
      <protection/>
    </xf>
    <xf numFmtId="187" fontId="31" fillId="0" borderId="0" xfId="105" applyNumberFormat="1" applyFont="1" applyAlignment="1">
      <alignment horizontal="right" vertical="center" wrapText="1"/>
      <protection/>
    </xf>
    <xf numFmtId="187" fontId="24" fillId="0" borderId="0" xfId="105" applyNumberFormat="1" applyFont="1" applyAlignment="1">
      <alignment horizontal="right" vertical="center" wrapText="1"/>
      <protection/>
    </xf>
    <xf numFmtId="0" fontId="24" fillId="0" borderId="15" xfId="105" applyFont="1" applyBorder="1" applyAlignment="1">
      <alignment horizontal="center" vertical="center" wrapText="1"/>
      <protection/>
    </xf>
    <xf numFmtId="0" fontId="24" fillId="0" borderId="15" xfId="105" applyFont="1" applyBorder="1" applyAlignment="1">
      <alignment vertical="center" wrapText="1"/>
      <protection/>
    </xf>
    <xf numFmtId="187" fontId="24" fillId="0" borderId="15" xfId="105" applyNumberFormat="1" applyFont="1" applyBorder="1" applyAlignment="1">
      <alignment horizontal="right" vertical="center" wrapText="1"/>
      <protection/>
    </xf>
    <xf numFmtId="191" fontId="0" fillId="0" borderId="0" xfId="0" applyNumberFormat="1" applyAlignment="1">
      <alignment/>
    </xf>
    <xf numFmtId="212" fontId="24" fillId="0" borderId="15" xfId="105" applyNumberFormat="1" applyFont="1" applyBorder="1" applyAlignment="1">
      <alignment horizontal="right" vertical="center" wrapText="1"/>
      <protection/>
    </xf>
    <xf numFmtId="187" fontId="1" fillId="0" borderId="0" xfId="105" applyNumberFormat="1" applyAlignment="1">
      <alignment/>
      <protection/>
    </xf>
    <xf numFmtId="0" fontId="1" fillId="0" borderId="0" xfId="105" applyAlignment="1">
      <alignment horizontal="right"/>
      <protection/>
    </xf>
    <xf numFmtId="187" fontId="1" fillId="0" borderId="0" xfId="105" applyNumberFormat="1" applyAlignment="1">
      <alignment horizontal="right"/>
      <protection/>
    </xf>
    <xf numFmtId="0" fontId="19" fillId="0" borderId="0" xfId="122" applyFont="1">
      <alignment/>
      <protection/>
    </xf>
    <xf numFmtId="0" fontId="15" fillId="8" borderId="0" xfId="122" applyFill="1" applyAlignment="1">
      <alignment horizontal="right" vertical="center"/>
      <protection/>
    </xf>
    <xf numFmtId="0" fontId="15" fillId="8" borderId="0" xfId="122" applyFill="1">
      <alignment/>
      <protection/>
    </xf>
    <xf numFmtId="0" fontId="15" fillId="0" borderId="30" xfId="122" applyFill="1" applyBorder="1" applyAlignment="1">
      <alignment horizontal="center" vertical="center"/>
      <protection/>
    </xf>
    <xf numFmtId="0" fontId="15" fillId="0" borderId="31" xfId="122" applyBorder="1" applyAlignment="1">
      <alignment horizontal="center" vertical="center"/>
      <protection/>
    </xf>
    <xf numFmtId="0" fontId="15" fillId="0" borderId="0" xfId="122">
      <alignment/>
      <protection/>
    </xf>
    <xf numFmtId="0" fontId="15" fillId="0" borderId="17" xfId="122" applyFill="1" applyBorder="1" applyAlignment="1">
      <alignment horizontal="center" vertical="center"/>
      <protection/>
    </xf>
    <xf numFmtId="0" fontId="15" fillId="0" borderId="32" xfId="122" applyFill="1" applyBorder="1" applyAlignment="1">
      <alignment horizontal="left" vertical="center"/>
      <protection/>
    </xf>
    <xf numFmtId="191" fontId="15" fillId="0" borderId="17" xfId="122" applyNumberFormat="1" applyFont="1" applyFill="1" applyBorder="1" applyAlignment="1" applyProtection="1">
      <alignment horizontal="right" vertical="center" wrapText="1"/>
      <protection/>
    </xf>
    <xf numFmtId="0" fontId="15" fillId="0" borderId="0" xfId="122" applyFill="1">
      <alignment/>
      <protection/>
    </xf>
    <xf numFmtId="0" fontId="30" fillId="0" borderId="17" xfId="122" applyFont="1" applyFill="1" applyBorder="1" applyAlignment="1">
      <alignment horizontal="center" vertical="center"/>
      <protection/>
    </xf>
    <xf numFmtId="0" fontId="30" fillId="0" borderId="32" xfId="122" applyFont="1" applyFill="1" applyBorder="1" applyAlignment="1">
      <alignment horizontal="left" vertical="center"/>
      <protection/>
    </xf>
    <xf numFmtId="191" fontId="15" fillId="0" borderId="30" xfId="122" applyNumberFormat="1" applyFont="1" applyFill="1" applyBorder="1" applyAlignment="1" applyProtection="1">
      <alignment horizontal="right" vertical="center" wrapText="1"/>
      <protection/>
    </xf>
    <xf numFmtId="0" fontId="40" fillId="0" borderId="0" xfId="120" applyFont="1" applyAlignment="1">
      <alignment/>
      <protection/>
    </xf>
    <xf numFmtId="0" fontId="37" fillId="0" borderId="0" xfId="120" applyNumberFormat="1" applyFont="1" applyFill="1" applyBorder="1" applyAlignment="1" applyProtection="1">
      <alignment vertical="center"/>
      <protection/>
    </xf>
    <xf numFmtId="0" fontId="56" fillId="0" borderId="0" xfId="120" applyNumberFormat="1" applyFont="1" applyFill="1" applyBorder="1" applyAlignment="1" applyProtection="1">
      <alignment horizontal="left" vertical="center"/>
      <protection/>
    </xf>
    <xf numFmtId="0" fontId="25" fillId="8" borderId="17" xfId="117" applyNumberFormat="1" applyFont="1" applyFill="1" applyBorder="1" applyAlignment="1" applyProtection="1">
      <alignment horizontal="center" vertical="center" wrapText="1"/>
      <protection/>
    </xf>
    <xf numFmtId="0" fontId="25" fillId="0" borderId="0" xfId="120" applyFont="1" applyAlignment="1">
      <alignment/>
      <protection/>
    </xf>
    <xf numFmtId="0" fontId="25" fillId="0" borderId="0" xfId="120" applyFont="1" applyAlignment="1">
      <alignment horizontal="center" vertical="center"/>
      <protection/>
    </xf>
    <xf numFmtId="0" fontId="1" fillId="0" borderId="0" xfId="120" applyFont="1" applyAlignment="1">
      <alignment/>
      <protection/>
    </xf>
    <xf numFmtId="191" fontId="1" fillId="0" borderId="17" xfId="120" applyNumberFormat="1" applyFont="1" applyBorder="1" applyAlignment="1">
      <alignment horizontal="center" vertical="center"/>
      <protection/>
    </xf>
    <xf numFmtId="191" fontId="1" fillId="0" borderId="18" xfId="120" applyNumberFormat="1" applyFont="1" applyBorder="1" applyAlignment="1">
      <alignment horizontal="center" vertical="center"/>
      <protection/>
    </xf>
    <xf numFmtId="186" fontId="51" fillId="0" borderId="17" xfId="120" applyNumberFormat="1" applyFont="1" applyFill="1" applyBorder="1" applyAlignment="1">
      <alignment horizontal="center" vertical="center"/>
      <protection/>
    </xf>
    <xf numFmtId="0" fontId="26" fillId="0" borderId="0" xfId="118" applyFont="1" applyFill="1" applyAlignment="1">
      <alignment horizontal="center" vertical="center"/>
      <protection/>
    </xf>
    <xf numFmtId="0" fontId="20" fillId="0" borderId="29" xfId="118" applyFont="1" applyFill="1" applyBorder="1" applyAlignment="1">
      <alignment horizontal="center" vertical="center"/>
      <protection/>
    </xf>
    <xf numFmtId="0" fontId="20" fillId="0" borderId="16" xfId="118" applyFont="1" applyFill="1" applyBorder="1" applyAlignment="1">
      <alignment horizontal="center" vertical="center"/>
      <protection/>
    </xf>
    <xf numFmtId="190" fontId="20" fillId="0" borderId="29" xfId="118" applyNumberFormat="1" applyFont="1" applyFill="1" applyBorder="1" applyAlignment="1">
      <alignment horizontal="center" vertical="center" wrapText="1"/>
      <protection/>
    </xf>
    <xf numFmtId="190" fontId="20" fillId="0" borderId="16" xfId="118" applyNumberFormat="1" applyFont="1" applyFill="1" applyBorder="1" applyAlignment="1">
      <alignment horizontal="center" vertical="center" wrapText="1"/>
      <protection/>
    </xf>
    <xf numFmtId="189" fontId="20" fillId="0" borderId="29" xfId="118" applyNumberFormat="1" applyFont="1" applyFill="1" applyBorder="1" applyAlignment="1">
      <alignment horizontal="center" vertical="center" wrapText="1"/>
      <protection/>
    </xf>
    <xf numFmtId="189" fontId="20" fillId="0" borderId="16" xfId="118" applyNumberFormat="1" applyFont="1" applyFill="1" applyBorder="1" applyAlignment="1">
      <alignment horizontal="center" vertical="center" wrapText="1"/>
      <protection/>
    </xf>
    <xf numFmtId="0" fontId="22" fillId="0" borderId="0" xfId="105" applyFont="1" applyAlignment="1">
      <alignment horizontal="center" vertical="center" wrapText="1"/>
      <protection/>
    </xf>
    <xf numFmtId="0" fontId="24" fillId="0" borderId="33" xfId="105" applyFont="1" applyBorder="1" applyAlignment="1">
      <alignment horizontal="center" vertical="center" wrapText="1"/>
      <protection/>
    </xf>
    <xf numFmtId="0" fontId="24" fillId="0" borderId="34" xfId="105" applyFont="1" applyBorder="1" applyAlignment="1">
      <alignment horizontal="center" vertical="center" wrapText="1"/>
      <protection/>
    </xf>
    <xf numFmtId="0" fontId="24" fillId="0" borderId="28" xfId="105" applyFont="1" applyBorder="1" applyAlignment="1">
      <alignment horizontal="center" vertical="center" wrapText="1"/>
      <protection/>
    </xf>
    <xf numFmtId="0" fontId="24" fillId="0" borderId="35" xfId="105" applyFont="1" applyBorder="1" applyAlignment="1">
      <alignment horizontal="center" vertical="center" wrapText="1"/>
      <protection/>
    </xf>
    <xf numFmtId="187" fontId="24" fillId="0" borderId="28" xfId="105" applyNumberFormat="1" applyFont="1" applyBorder="1" applyAlignment="1">
      <alignment horizontal="center" vertical="center" wrapText="1"/>
      <protection/>
    </xf>
    <xf numFmtId="187" fontId="24" fillId="0" borderId="36" xfId="105" applyNumberFormat="1" applyFont="1" applyBorder="1" applyAlignment="1">
      <alignment horizontal="center" vertical="center" wrapText="1"/>
      <protection/>
    </xf>
    <xf numFmtId="187" fontId="24" fillId="0" borderId="35" xfId="105" applyNumberFormat="1" applyFont="1" applyBorder="1" applyAlignment="1">
      <alignment horizontal="center" vertical="center" wrapText="1"/>
      <protection/>
    </xf>
    <xf numFmtId="0" fontId="26" fillId="0" borderId="0" xfId="109" applyFont="1" applyFill="1" applyAlignment="1">
      <alignment horizontal="center" vertical="center"/>
      <protection/>
    </xf>
    <xf numFmtId="0" fontId="29" fillId="0" borderId="18" xfId="109" applyFont="1" applyFill="1" applyBorder="1" applyAlignment="1">
      <alignment horizontal="distributed" vertical="center"/>
      <protection/>
    </xf>
    <xf numFmtId="0" fontId="29" fillId="0" borderId="37" xfId="109" applyFont="1" applyFill="1" applyBorder="1" applyAlignment="1">
      <alignment horizontal="distributed" vertical="center"/>
      <protection/>
    </xf>
    <xf numFmtId="0" fontId="29" fillId="0" borderId="38" xfId="109" applyFont="1" applyFill="1" applyBorder="1" applyAlignment="1">
      <alignment horizontal="distributed" vertical="center"/>
      <protection/>
    </xf>
    <xf numFmtId="0" fontId="26" fillId="0" borderId="0" xfId="119" applyFont="1" applyFill="1" applyAlignment="1">
      <alignment horizontal="center" vertical="center" wrapText="1"/>
      <protection/>
    </xf>
    <xf numFmtId="0" fontId="28" fillId="0" borderId="39" xfId="119" applyFont="1" applyFill="1" applyBorder="1" applyAlignment="1">
      <alignment horizontal="left" vertical="center" wrapText="1"/>
      <protection/>
    </xf>
    <xf numFmtId="0" fontId="45" fillId="8" borderId="0" xfId="0" applyFont="1" applyFill="1" applyBorder="1" applyAlignment="1">
      <alignment horizontal="center" vertical="center"/>
    </xf>
    <xf numFmtId="0" fontId="19" fillId="0" borderId="0" xfId="122" applyNumberFormat="1" applyFont="1" applyFill="1" applyAlignment="1" applyProtection="1">
      <alignment horizontal="center" vertical="center"/>
      <protection/>
    </xf>
    <xf numFmtId="0" fontId="15" fillId="0" borderId="27" xfId="122" applyNumberFormat="1" applyFont="1" applyFill="1" applyBorder="1" applyAlignment="1" applyProtection="1">
      <alignment horizontal="left"/>
      <protection/>
    </xf>
    <xf numFmtId="0" fontId="15" fillId="0" borderId="0" xfId="122" applyNumberFormat="1" applyFont="1" applyFill="1" applyAlignment="1" applyProtection="1">
      <alignment horizontal="left"/>
      <protection/>
    </xf>
    <xf numFmtId="0" fontId="15" fillId="0" borderId="20" xfId="122" applyNumberFormat="1" applyFont="1" applyFill="1" applyBorder="1" applyAlignment="1" applyProtection="1">
      <alignment horizontal="left" vertical="center"/>
      <protection/>
    </xf>
    <xf numFmtId="0" fontId="15" fillId="8" borderId="20" xfId="122" applyNumberFormat="1" applyFont="1" applyFill="1" applyBorder="1" applyAlignment="1" applyProtection="1">
      <alignment horizontal="left" vertical="center"/>
      <protection/>
    </xf>
    <xf numFmtId="0" fontId="26" fillId="0" borderId="0" xfId="99" applyFont="1" applyFill="1" applyAlignment="1">
      <alignment horizontal="center" vertical="center"/>
      <protection/>
    </xf>
    <xf numFmtId="0" fontId="29" fillId="0" borderId="18" xfId="99" applyFont="1" applyFill="1" applyBorder="1" applyAlignment="1">
      <alignment horizontal="distributed" vertical="center"/>
      <protection/>
    </xf>
    <xf numFmtId="0" fontId="29" fillId="0" borderId="37" xfId="99" applyFont="1" applyFill="1" applyBorder="1" applyAlignment="1">
      <alignment horizontal="distributed" vertical="center"/>
      <protection/>
    </xf>
    <xf numFmtId="0" fontId="29" fillId="0" borderId="38" xfId="99" applyFont="1" applyFill="1" applyBorder="1" applyAlignment="1">
      <alignment horizontal="distributed" vertical="center"/>
      <protection/>
    </xf>
    <xf numFmtId="0" fontId="45" fillId="0" borderId="0" xfId="124" applyFont="1" applyAlignment="1" applyProtection="1">
      <alignment horizontal="center" vertical="center"/>
      <protection locked="0"/>
    </xf>
    <xf numFmtId="190" fontId="28" fillId="0" borderId="40" xfId="124" applyNumberFormat="1" applyFont="1" applyBorder="1" applyAlignment="1">
      <alignment horizontal="right" vertical="center"/>
      <protection/>
    </xf>
    <xf numFmtId="190" fontId="39" fillId="0" borderId="40" xfId="124" applyNumberFormat="1" applyFont="1" applyBorder="1" applyAlignment="1">
      <alignment horizontal="center" vertical="center"/>
      <protection/>
    </xf>
    <xf numFmtId="0" fontId="39" fillId="0" borderId="29" xfId="124" applyFont="1" applyFill="1" applyBorder="1" applyAlignment="1">
      <alignment horizontal="center" vertical="center" wrapText="1"/>
      <protection/>
    </xf>
    <xf numFmtId="0" fontId="39" fillId="0" borderId="16" xfId="124" applyFont="1" applyFill="1" applyBorder="1" applyAlignment="1">
      <alignment horizontal="center" vertical="center" wrapText="1"/>
      <protection/>
    </xf>
    <xf numFmtId="190" fontId="39" fillId="0" borderId="29" xfId="124" applyNumberFormat="1" applyFont="1" applyFill="1" applyBorder="1" applyAlignment="1">
      <alignment horizontal="center" vertical="center" wrapText="1"/>
      <protection/>
    </xf>
    <xf numFmtId="190" fontId="39" fillId="0" borderId="16" xfId="124" applyNumberFormat="1" applyFont="1" applyFill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 wrapText="1"/>
      <protection/>
    </xf>
    <xf numFmtId="0" fontId="12" fillId="0" borderId="33" xfId="103" applyFont="1" applyBorder="1" applyAlignment="1">
      <alignment horizontal="center" vertical="center" wrapText="1"/>
      <protection/>
    </xf>
    <xf numFmtId="0" fontId="12" fillId="0" borderId="41" xfId="103" applyFont="1" applyBorder="1" applyAlignment="1">
      <alignment horizontal="center" vertical="center" wrapText="1"/>
      <protection/>
    </xf>
    <xf numFmtId="0" fontId="12" fillId="0" borderId="42" xfId="103" applyFont="1" applyBorder="1" applyAlignment="1">
      <alignment horizontal="center" vertical="center" wrapText="1"/>
      <protection/>
    </xf>
    <xf numFmtId="0" fontId="12" fillId="0" borderId="34" xfId="103" applyFont="1" applyBorder="1" applyAlignment="1">
      <alignment horizontal="center" vertical="center" wrapText="1"/>
      <protection/>
    </xf>
    <xf numFmtId="190" fontId="39" fillId="0" borderId="40" xfId="124" applyNumberFormat="1" applyFont="1" applyBorder="1" applyAlignment="1">
      <alignment horizontal="right" vertical="center"/>
      <protection/>
    </xf>
    <xf numFmtId="0" fontId="39" fillId="8" borderId="17" xfId="100" applyFont="1" applyFill="1" applyBorder="1" applyAlignment="1">
      <alignment horizontal="center" vertical="center" wrapText="1"/>
      <protection/>
    </xf>
    <xf numFmtId="0" fontId="41" fillId="8" borderId="0" xfId="123" applyNumberFormat="1" applyFont="1" applyFill="1" applyBorder="1" applyAlignment="1" applyProtection="1">
      <alignment horizontal="center" vertical="center"/>
      <protection/>
    </xf>
    <xf numFmtId="0" fontId="19" fillId="8" borderId="0" xfId="123" applyNumberFormat="1" applyFont="1" applyFill="1" applyBorder="1" applyAlignment="1" applyProtection="1">
      <alignment/>
      <protection/>
    </xf>
    <xf numFmtId="0" fontId="24" fillId="8" borderId="0" xfId="123" applyNumberFormat="1" applyFill="1" applyBorder="1" applyAlignment="1" applyProtection="1">
      <alignment horizontal="right" vertical="center"/>
      <protection/>
    </xf>
    <xf numFmtId="0" fontId="35" fillId="0" borderId="0" xfId="110" applyFont="1" applyAlignment="1">
      <alignment horizontal="center" vertical="center"/>
      <protection/>
    </xf>
    <xf numFmtId="0" fontId="28" fillId="0" borderId="31" xfId="110" applyFont="1" applyBorder="1" applyAlignment="1">
      <alignment horizontal="center" vertical="center"/>
      <protection/>
    </xf>
    <xf numFmtId="0" fontId="28" fillId="0" borderId="30" xfId="110" applyFont="1" applyBorder="1" applyAlignment="1">
      <alignment horizontal="center" vertical="center"/>
      <protection/>
    </xf>
    <xf numFmtId="0" fontId="28" fillId="0" borderId="31" xfId="110" applyFont="1" applyBorder="1" applyAlignment="1">
      <alignment horizontal="center" vertical="center" wrapText="1"/>
      <protection/>
    </xf>
    <xf numFmtId="0" fontId="28" fillId="0" borderId="30" xfId="110" applyFont="1" applyBorder="1" applyAlignment="1">
      <alignment horizontal="center" vertical="center" wrapText="1"/>
      <protection/>
    </xf>
    <xf numFmtId="0" fontId="35" fillId="0" borderId="0" xfId="110" applyFont="1" applyAlignment="1">
      <alignment horizontal="left"/>
      <protection/>
    </xf>
    <xf numFmtId="0" fontId="28" fillId="0" borderId="20" xfId="110" applyFont="1" applyBorder="1" applyAlignment="1">
      <alignment horizontal="left" vertical="center"/>
      <protection/>
    </xf>
    <xf numFmtId="0" fontId="20" fillId="0" borderId="31" xfId="110" applyFont="1" applyBorder="1" applyAlignment="1">
      <alignment horizontal="center" vertical="center" wrapText="1"/>
      <protection/>
    </xf>
    <xf numFmtId="0" fontId="20" fillId="0" borderId="43" xfId="110" applyFont="1" applyBorder="1" applyAlignment="1">
      <alignment horizontal="center" vertical="center" wrapText="1"/>
      <protection/>
    </xf>
    <xf numFmtId="0" fontId="20" fillId="0" borderId="30" xfId="110" applyFont="1" applyBorder="1" applyAlignment="1">
      <alignment horizontal="center" vertical="center" wrapText="1"/>
      <protection/>
    </xf>
    <xf numFmtId="0" fontId="20" fillId="0" borderId="31" xfId="110" applyFont="1" applyBorder="1" applyAlignment="1">
      <alignment horizontal="center" vertical="center"/>
      <protection/>
    </xf>
    <xf numFmtId="0" fontId="20" fillId="0" borderId="43" xfId="110" applyFont="1" applyBorder="1" applyAlignment="1">
      <alignment horizontal="center" vertical="center"/>
      <protection/>
    </xf>
    <xf numFmtId="0" fontId="20" fillId="0" borderId="30" xfId="110" applyFont="1" applyBorder="1" applyAlignment="1">
      <alignment horizontal="center" vertical="center"/>
      <protection/>
    </xf>
    <xf numFmtId="0" fontId="50" fillId="0" borderId="0" xfId="120" applyFont="1" applyAlignment="1">
      <alignment horizontal="center" vertical="center"/>
      <protection/>
    </xf>
    <xf numFmtId="0" fontId="25" fillId="0" borderId="0" xfId="121" applyNumberFormat="1" applyFont="1" applyFill="1" applyAlignment="1">
      <alignment horizontal="left" vertical="center" wrapText="1"/>
      <protection/>
    </xf>
    <xf numFmtId="0" fontId="1" fillId="0" borderId="0" xfId="121" applyNumberFormat="1" applyFont="1" applyFill="1" applyAlignment="1">
      <alignment horizontal="left" vertical="center" wrapText="1"/>
      <protection/>
    </xf>
    <xf numFmtId="0" fontId="37" fillId="0" borderId="0" xfId="120" applyNumberFormat="1" applyFont="1" applyFill="1" applyAlignment="1" applyProtection="1">
      <alignment horizontal="center" vertical="center"/>
      <protection/>
    </xf>
    <xf numFmtId="0" fontId="25" fillId="0" borderId="17" xfId="120" applyNumberFormat="1" applyFont="1" applyFill="1" applyBorder="1" applyAlignment="1" applyProtection="1">
      <alignment horizontal="center" vertical="center"/>
      <protection/>
    </xf>
    <xf numFmtId="0" fontId="25" fillId="8" borderId="17" xfId="117" applyNumberFormat="1" applyFont="1" applyFill="1" applyBorder="1" applyAlignment="1" applyProtection="1">
      <alignment horizontal="center" vertical="center" wrapText="1"/>
      <protection/>
    </xf>
    <xf numFmtId="0" fontId="25" fillId="8" borderId="18" xfId="117" applyNumberFormat="1" applyFont="1" applyFill="1" applyBorder="1" applyAlignment="1" applyProtection="1">
      <alignment horizontal="center" vertical="center" wrapText="1"/>
      <protection/>
    </xf>
  </cellXfs>
  <cellStyles count="165">
    <cellStyle name="Normal" xfId="0"/>
    <cellStyle name="20% - 强调文字颜色 1" xfId="15"/>
    <cellStyle name="20% - 强调文字颜色 1 2" xfId="16"/>
    <cellStyle name="20% - 强调文字颜色 1_2018年国有资本经营表" xfId="17"/>
    <cellStyle name="20% - 强调文字颜色 2" xfId="18"/>
    <cellStyle name="20% - 强调文字颜色 2 2" xfId="19"/>
    <cellStyle name="20% - 强调文字颜色 2_2018年国有资本经营表" xfId="20"/>
    <cellStyle name="20% - 强调文字颜色 3" xfId="21"/>
    <cellStyle name="20% - 强调文字颜色 3 2" xfId="22"/>
    <cellStyle name="20% - 强调文字颜色 3_2018年国有资本经营表" xfId="23"/>
    <cellStyle name="20% - 强调文字颜色 4" xfId="24"/>
    <cellStyle name="20% - 强调文字颜色 4 2" xfId="25"/>
    <cellStyle name="20% - 强调文字颜色 4_2018年国有资本经营表" xfId="26"/>
    <cellStyle name="20% - 强调文字颜色 5" xfId="27"/>
    <cellStyle name="20% - 强调文字颜色 5 2" xfId="28"/>
    <cellStyle name="20% - 强调文字颜色 5_2018年国有资本经营表" xfId="29"/>
    <cellStyle name="20% - 强调文字颜色 6" xfId="30"/>
    <cellStyle name="20% - 强调文字颜色 6 2" xfId="31"/>
    <cellStyle name="20% - 强调文字颜色 6_2018年国有资本经营表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_2018年国有资本经营表" xfId="41"/>
    <cellStyle name="40% - 强调文字颜色 2" xfId="42"/>
    <cellStyle name="40% - 强调文字颜色 2 2" xfId="43"/>
    <cellStyle name="40% - 强调文字颜色 2_2018年国有资本经营表" xfId="44"/>
    <cellStyle name="40% - 强调文字颜色 3" xfId="45"/>
    <cellStyle name="40% - 强调文字颜色 3 2" xfId="46"/>
    <cellStyle name="40% - 强调文字颜色 3_2018年国有资本经营表" xfId="47"/>
    <cellStyle name="40% - 强调文字颜色 4" xfId="48"/>
    <cellStyle name="40% - 强调文字颜色 4 2" xfId="49"/>
    <cellStyle name="40% - 强调文字颜色 4_2018年国有资本经营表" xfId="50"/>
    <cellStyle name="40% - 强调文字颜色 5" xfId="51"/>
    <cellStyle name="40% - 强调文字颜色 5 2" xfId="52"/>
    <cellStyle name="40% - 强调文字颜色 5_2018年国有资本经营表" xfId="53"/>
    <cellStyle name="40% - 强调文字颜色 6" xfId="54"/>
    <cellStyle name="40% - 强调文字颜色 6 2" xfId="55"/>
    <cellStyle name="40% - 强调文字颜色 6_2018年国有资本经营表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Percent" xfId="81"/>
    <cellStyle name="百分比 2" xfId="82"/>
    <cellStyle name="标题" xfId="83"/>
    <cellStyle name="标题 1" xfId="84"/>
    <cellStyle name="标题 1 2" xfId="85"/>
    <cellStyle name="标题 1_2018年国有资本经营表" xfId="86"/>
    <cellStyle name="标题 2" xfId="87"/>
    <cellStyle name="标题 2 2" xfId="88"/>
    <cellStyle name="标题 2_2018年国有资本经营表" xfId="89"/>
    <cellStyle name="标题 3" xfId="90"/>
    <cellStyle name="标题 3 2" xfId="91"/>
    <cellStyle name="标题 3_2018年国有资本经营表" xfId="92"/>
    <cellStyle name="标题 4" xfId="93"/>
    <cellStyle name="标题 4 2" xfId="94"/>
    <cellStyle name="标题 5" xfId="95"/>
    <cellStyle name="差" xfId="96"/>
    <cellStyle name="差 2" xfId="97"/>
    <cellStyle name="常规 10" xfId="98"/>
    <cellStyle name="常规 11" xfId="99"/>
    <cellStyle name="常规 11 2" xfId="100"/>
    <cellStyle name="常规 11_2017年县级预算表（公开）" xfId="101"/>
    <cellStyle name="常规 12" xfId="102"/>
    <cellStyle name="常规 13" xfId="103"/>
    <cellStyle name="常规 14" xfId="104"/>
    <cellStyle name="常规 14_2019年预算简表12.17（人大常委会附表）" xfId="105"/>
    <cellStyle name="常规 2" xfId="106"/>
    <cellStyle name="常规 2 2" xfId="107"/>
    <cellStyle name="常规 3" xfId="108"/>
    <cellStyle name="常规 3 2" xfId="109"/>
    <cellStyle name="常规 3 2_2018年国有资本经营表" xfId="110"/>
    <cellStyle name="常规 4" xfId="111"/>
    <cellStyle name="常规 5" xfId="112"/>
    <cellStyle name="常规 6" xfId="113"/>
    <cellStyle name="常规 7" xfId="114"/>
    <cellStyle name="常规 8" xfId="115"/>
    <cellStyle name="常规 9" xfId="116"/>
    <cellStyle name="常规_2012年预算公开分析表（26个部门财政拨款三公经费）" xfId="117"/>
    <cellStyle name="常规_2013年财政收入预算表" xfId="118"/>
    <cellStyle name="常规_2013年财政支出预算表1" xfId="119"/>
    <cellStyle name="常规_2017年县级预算表（公开）" xfId="120"/>
    <cellStyle name="常规_2018年预算公开附表" xfId="121"/>
    <cellStyle name="常规_2019年邵东县部门预算输出表" xfId="122"/>
    <cellStyle name="常规_2019年社会保险基金预算_邵东县" xfId="123"/>
    <cellStyle name="常规_全省收入" xfId="124"/>
    <cellStyle name="常规_社保基金预算（上人大）合计" xfId="125"/>
    <cellStyle name="Hyperlink" xfId="126"/>
    <cellStyle name="好" xfId="127"/>
    <cellStyle name="好 2" xfId="128"/>
    <cellStyle name="汇总" xfId="129"/>
    <cellStyle name="汇总 2" xfId="130"/>
    <cellStyle name="汇总_2018年国有资本经营表" xfId="131"/>
    <cellStyle name="Currency" xfId="132"/>
    <cellStyle name="Currency [0]" xfId="133"/>
    <cellStyle name="计算" xfId="134"/>
    <cellStyle name="计算 2" xfId="135"/>
    <cellStyle name="计算_2018年国有资本经营表" xfId="136"/>
    <cellStyle name="检查单元格" xfId="137"/>
    <cellStyle name="检查单元格 2" xfId="138"/>
    <cellStyle name="检查单元格_2018年国有资本经营表" xfId="139"/>
    <cellStyle name="解释性文本" xfId="140"/>
    <cellStyle name="解释性文本 2" xfId="141"/>
    <cellStyle name="警告文本" xfId="142"/>
    <cellStyle name="警告文本 2" xfId="143"/>
    <cellStyle name="链接单元格" xfId="144"/>
    <cellStyle name="链接单元格 2" xfId="145"/>
    <cellStyle name="链接单元格_2018年国有资本经营表" xfId="146"/>
    <cellStyle name="Comma" xfId="147"/>
    <cellStyle name="Comma [0]" xfId="148"/>
    <cellStyle name="强调文字颜色 1" xfId="149"/>
    <cellStyle name="强调文字颜色 1 2" xfId="150"/>
    <cellStyle name="强调文字颜色 2" xfId="151"/>
    <cellStyle name="强调文字颜色 2 2" xfId="152"/>
    <cellStyle name="强调文字颜色 3" xfId="153"/>
    <cellStyle name="强调文字颜色 3 2" xfId="154"/>
    <cellStyle name="强调文字颜色 4" xfId="155"/>
    <cellStyle name="强调文字颜色 4 2" xfId="156"/>
    <cellStyle name="强调文字颜色 5" xfId="157"/>
    <cellStyle name="强调文字颜色 5 2" xfId="158"/>
    <cellStyle name="强调文字颜色 6" xfId="159"/>
    <cellStyle name="强调文字颜色 6 2" xfId="160"/>
    <cellStyle name="适中" xfId="161"/>
    <cellStyle name="适中 2" xfId="162"/>
    <cellStyle name="输出" xfId="163"/>
    <cellStyle name="输出 2" xfId="164"/>
    <cellStyle name="输出_2018年国有资本经营表" xfId="165"/>
    <cellStyle name="输入" xfId="166"/>
    <cellStyle name="输入 2" xfId="167"/>
    <cellStyle name="输入_2018年国有资本经营表" xfId="168"/>
    <cellStyle name="Followed Hyperlink" xfId="169"/>
    <cellStyle name="注释" xfId="170"/>
    <cellStyle name="注释 2" xfId="171"/>
    <cellStyle name="注释_2018年国有资本经营表" xfId="172"/>
    <cellStyle name="着色 1" xfId="173"/>
    <cellStyle name="着色 2" xfId="174"/>
    <cellStyle name="着色 3" xfId="175"/>
    <cellStyle name="着色 4" xfId="176"/>
    <cellStyle name="着色 5" xfId="177"/>
    <cellStyle name="着色 6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7&#24180;&#39044;&#31639;\&#25253;&#36865;&#30465;&#21381;2017&#24180;&#39044;&#31639;\&#37045;&#19996;&#21439;2017&#24180;&#22320;&#26041;&#36130;&#25919;&#39044;&#31639;&#34920;%20-%20&#27491;&#264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9&#24180;&#39044;&#31639;\&#19978;&#25253;&#30465;&#21381;\2.22-2019&#24180;&#22320;&#26041;&#36130;&#25919;&#39044;&#31639;&#34920;(&#37045;&#19996;&#21439;&#19978;&#2525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校验表"/>
      <sheetName val="表一"/>
      <sheetName val="表二（旧）"/>
      <sheetName val="表二（新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E47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E2"/>
    </sheetView>
  </sheetViews>
  <sheetFormatPr defaultColWidth="30.875" defaultRowHeight="14.25"/>
  <cols>
    <col min="1" max="1" width="30.875" style="49" customWidth="1"/>
    <col min="2" max="4" width="14.375" style="49" customWidth="1"/>
    <col min="5" max="5" width="14.375" style="50" customWidth="1"/>
    <col min="6" max="6" width="8.50390625" style="49" customWidth="1"/>
    <col min="7" max="7" width="7.875" style="49" customWidth="1"/>
    <col min="8" max="32" width="8.25390625" style="49" customWidth="1"/>
    <col min="33" max="224" width="30.875" style="49" customWidth="1"/>
    <col min="225" max="255" width="8.25390625" style="49" customWidth="1"/>
    <col min="256" max="16384" width="30.875" style="49" customWidth="1"/>
  </cols>
  <sheetData>
    <row r="1" ht="14.25">
      <c r="A1" s="51"/>
    </row>
    <row r="2" spans="1:5" ht="36" customHeight="1">
      <c r="A2" s="284" t="s">
        <v>309</v>
      </c>
      <c r="B2" s="284"/>
      <c r="C2" s="284"/>
      <c r="D2" s="284"/>
      <c r="E2" s="284"/>
    </row>
    <row r="3" spans="1:5" ht="21.75" customHeight="1">
      <c r="A3" s="52"/>
      <c r="B3" s="53"/>
      <c r="C3" s="54"/>
      <c r="D3" s="55"/>
      <c r="E3" s="56" t="s">
        <v>35</v>
      </c>
    </row>
    <row r="4" spans="1:5" ht="15.75" customHeight="1">
      <c r="A4" s="285" t="s">
        <v>113</v>
      </c>
      <c r="B4" s="287" t="s">
        <v>114</v>
      </c>
      <c r="C4" s="287" t="s">
        <v>115</v>
      </c>
      <c r="D4" s="287" t="s">
        <v>116</v>
      </c>
      <c r="E4" s="289" t="s">
        <v>117</v>
      </c>
    </row>
    <row r="5" spans="1:5" ht="15.75" customHeight="1">
      <c r="A5" s="286"/>
      <c r="B5" s="288"/>
      <c r="C5" s="288"/>
      <c r="D5" s="288"/>
      <c r="E5" s="290"/>
    </row>
    <row r="6" spans="1:5" ht="22.5" customHeight="1">
      <c r="A6" s="57" t="s">
        <v>118</v>
      </c>
      <c r="B6" s="58">
        <f>SUM(B7,B21)</f>
        <v>152023</v>
      </c>
      <c r="C6" s="58">
        <f>SUM(C7,C21)</f>
        <v>160543</v>
      </c>
      <c r="D6" s="59">
        <f>C6-B6</f>
        <v>8520</v>
      </c>
      <c r="E6" s="60">
        <f>D6/B6*100</f>
        <v>5.604415121396104</v>
      </c>
    </row>
    <row r="7" spans="1:5" ht="22.5" customHeight="1">
      <c r="A7" s="61" t="s">
        <v>119</v>
      </c>
      <c r="B7" s="59">
        <f>SUM(B8,B9:B10,B11,B12:B20)</f>
        <v>97523</v>
      </c>
      <c r="C7" s="59">
        <f>SUM(C8,C9:C10,C11,C12:C20)</f>
        <v>108543</v>
      </c>
      <c r="D7" s="59">
        <f>C7-B7</f>
        <v>11020</v>
      </c>
      <c r="E7" s="60">
        <f>D7/B7*100</f>
        <v>11.299898485485475</v>
      </c>
    </row>
    <row r="8" spans="1:5" ht="22.5" customHeight="1">
      <c r="A8" s="62" t="s">
        <v>120</v>
      </c>
      <c r="B8" s="59">
        <v>40875</v>
      </c>
      <c r="C8" s="59">
        <v>45960</v>
      </c>
      <c r="D8" s="59">
        <f aca="true" t="shared" si="0" ref="D8:D36">C8-B8</f>
        <v>5085</v>
      </c>
      <c r="E8" s="60">
        <f>D8/B8*100</f>
        <v>12.4403669724771</v>
      </c>
    </row>
    <row r="9" spans="1:5" ht="22.5" customHeight="1">
      <c r="A9" s="62" t="s">
        <v>121</v>
      </c>
      <c r="B9" s="59">
        <v>0</v>
      </c>
      <c r="C9" s="59"/>
      <c r="D9" s="59">
        <f t="shared" si="0"/>
        <v>0</v>
      </c>
      <c r="E9" s="60"/>
    </row>
    <row r="10" spans="1:5" ht="22.5" customHeight="1">
      <c r="A10" s="62" t="s">
        <v>122</v>
      </c>
      <c r="B10" s="59">
        <v>9000</v>
      </c>
      <c r="C10" s="59">
        <v>9840</v>
      </c>
      <c r="D10" s="59">
        <f t="shared" si="0"/>
        <v>840</v>
      </c>
      <c r="E10" s="60">
        <f>D10/B10*100</f>
        <v>9.333333333333334</v>
      </c>
    </row>
    <row r="11" spans="1:5" ht="22.5" customHeight="1">
      <c r="A11" s="62" t="s">
        <v>123</v>
      </c>
      <c r="B11" s="59">
        <v>3000</v>
      </c>
      <c r="C11" s="59">
        <v>3373</v>
      </c>
      <c r="D11" s="59">
        <f t="shared" si="0"/>
        <v>373</v>
      </c>
      <c r="E11" s="60">
        <f aca="true" t="shared" si="1" ref="E11:E36">D11/B11*100</f>
        <v>12.4333333333333</v>
      </c>
    </row>
    <row r="12" spans="1:5" ht="22.5" customHeight="1">
      <c r="A12" s="62" t="s">
        <v>124</v>
      </c>
      <c r="B12" s="59">
        <v>870</v>
      </c>
      <c r="C12" s="59">
        <v>978</v>
      </c>
      <c r="D12" s="59">
        <f t="shared" si="0"/>
        <v>108</v>
      </c>
      <c r="E12" s="60">
        <f t="shared" si="1"/>
        <v>12.4137931034483</v>
      </c>
    </row>
    <row r="13" spans="1:5" ht="22.5" customHeight="1">
      <c r="A13" s="62" t="s">
        <v>125</v>
      </c>
      <c r="B13" s="59">
        <v>5200</v>
      </c>
      <c r="C13" s="59">
        <v>5747</v>
      </c>
      <c r="D13" s="59">
        <f t="shared" si="0"/>
        <v>547</v>
      </c>
      <c r="E13" s="60">
        <f t="shared" si="1"/>
        <v>10.5192307692308</v>
      </c>
    </row>
    <row r="14" spans="1:5" ht="22.5" customHeight="1">
      <c r="A14" s="62" t="s">
        <v>126</v>
      </c>
      <c r="B14" s="59">
        <v>2513</v>
      </c>
      <c r="C14" s="59">
        <v>2826</v>
      </c>
      <c r="D14" s="59">
        <f t="shared" si="0"/>
        <v>313</v>
      </c>
      <c r="E14" s="60">
        <f t="shared" si="1"/>
        <v>12.4552327894946</v>
      </c>
    </row>
    <row r="15" spans="1:5" ht="22.5" customHeight="1">
      <c r="A15" s="62" t="s">
        <v>127</v>
      </c>
      <c r="B15" s="59">
        <v>1300</v>
      </c>
      <c r="C15" s="59">
        <v>1562</v>
      </c>
      <c r="D15" s="59">
        <f t="shared" si="0"/>
        <v>262</v>
      </c>
      <c r="E15" s="60">
        <f t="shared" si="1"/>
        <v>20.1538461538462</v>
      </c>
    </row>
    <row r="16" spans="1:5" ht="22.5" customHeight="1">
      <c r="A16" s="62" t="s">
        <v>128</v>
      </c>
      <c r="B16" s="59">
        <v>950</v>
      </c>
      <c r="C16" s="59">
        <v>1068</v>
      </c>
      <c r="D16" s="59">
        <f t="shared" si="0"/>
        <v>118</v>
      </c>
      <c r="E16" s="60">
        <f t="shared" si="1"/>
        <v>12.4210526315789</v>
      </c>
    </row>
    <row r="17" spans="1:5" ht="22.5" customHeight="1">
      <c r="A17" s="62" t="s">
        <v>129</v>
      </c>
      <c r="B17" s="59">
        <v>13800</v>
      </c>
      <c r="C17" s="59">
        <v>15266</v>
      </c>
      <c r="D17" s="59">
        <f t="shared" si="0"/>
        <v>1466</v>
      </c>
      <c r="E17" s="60">
        <f t="shared" si="1"/>
        <v>10.6231884057971</v>
      </c>
    </row>
    <row r="18" spans="1:5" ht="22.5" customHeight="1">
      <c r="A18" s="62" t="s">
        <v>130</v>
      </c>
      <c r="B18" s="59">
        <v>2600</v>
      </c>
      <c r="C18" s="59">
        <v>2923</v>
      </c>
      <c r="D18" s="59">
        <f t="shared" si="0"/>
        <v>323</v>
      </c>
      <c r="E18" s="60">
        <f t="shared" si="1"/>
        <v>12.4230769230769</v>
      </c>
    </row>
    <row r="19" spans="1:5" ht="22.5" customHeight="1">
      <c r="A19" s="62" t="s">
        <v>131</v>
      </c>
      <c r="B19" s="59">
        <v>5415</v>
      </c>
      <c r="C19" s="59">
        <v>6000</v>
      </c>
      <c r="D19" s="59">
        <f t="shared" si="0"/>
        <v>585</v>
      </c>
      <c r="E19" s="60">
        <f t="shared" si="1"/>
        <v>10.803324099723</v>
      </c>
    </row>
    <row r="20" spans="1:5" ht="22.5" customHeight="1">
      <c r="A20" s="62" t="s">
        <v>132</v>
      </c>
      <c r="B20" s="59">
        <v>12000</v>
      </c>
      <c r="C20" s="59">
        <v>13000</v>
      </c>
      <c r="D20" s="59">
        <f t="shared" si="0"/>
        <v>1000</v>
      </c>
      <c r="E20" s="60">
        <f t="shared" si="1"/>
        <v>8.33333333333333</v>
      </c>
    </row>
    <row r="21" spans="1:5" ht="22.5" customHeight="1">
      <c r="A21" s="61" t="s">
        <v>133</v>
      </c>
      <c r="B21" s="59">
        <f>SUM(B22:B26)</f>
        <v>54500</v>
      </c>
      <c r="C21" s="59">
        <f>SUM(C22:C26)</f>
        <v>52000</v>
      </c>
      <c r="D21" s="59">
        <f t="shared" si="0"/>
        <v>-2500</v>
      </c>
      <c r="E21" s="60">
        <f t="shared" si="1"/>
        <v>-4.587155963302752</v>
      </c>
    </row>
    <row r="22" spans="1:5" ht="22.5" customHeight="1">
      <c r="A22" s="62" t="s">
        <v>134</v>
      </c>
      <c r="B22" s="59">
        <v>8200</v>
      </c>
      <c r="C22" s="59">
        <v>9200</v>
      </c>
      <c r="D22" s="59">
        <f t="shared" si="0"/>
        <v>1000</v>
      </c>
      <c r="E22" s="60">
        <f t="shared" si="1"/>
        <v>12.1951219512195</v>
      </c>
    </row>
    <row r="23" spans="1:5" ht="22.5" customHeight="1">
      <c r="A23" s="62" t="s">
        <v>135</v>
      </c>
      <c r="B23" s="59">
        <v>8700</v>
      </c>
      <c r="C23" s="59">
        <v>8700</v>
      </c>
      <c r="D23" s="59">
        <f t="shared" si="0"/>
        <v>0</v>
      </c>
      <c r="E23" s="60">
        <f t="shared" si="1"/>
        <v>0</v>
      </c>
    </row>
    <row r="24" spans="1:5" ht="22.5" customHeight="1">
      <c r="A24" s="62" t="s">
        <v>136</v>
      </c>
      <c r="B24" s="59">
        <v>8200</v>
      </c>
      <c r="C24" s="59">
        <v>8200</v>
      </c>
      <c r="D24" s="59">
        <f t="shared" si="0"/>
        <v>0</v>
      </c>
      <c r="E24" s="60">
        <f t="shared" si="1"/>
        <v>0</v>
      </c>
    </row>
    <row r="25" spans="1:5" ht="22.5" customHeight="1">
      <c r="A25" s="62" t="s">
        <v>137</v>
      </c>
      <c r="B25" s="59">
        <v>24000</v>
      </c>
      <c r="C25" s="59">
        <v>21580</v>
      </c>
      <c r="D25" s="59">
        <f t="shared" si="0"/>
        <v>-2420</v>
      </c>
      <c r="E25" s="60">
        <f t="shared" si="1"/>
        <v>-10.083333333333332</v>
      </c>
    </row>
    <row r="26" spans="1:5" ht="22.5" customHeight="1">
      <c r="A26" s="62" t="s">
        <v>138</v>
      </c>
      <c r="B26" s="59">
        <v>5400</v>
      </c>
      <c r="C26" s="59">
        <v>4320</v>
      </c>
      <c r="D26" s="59">
        <f t="shared" si="0"/>
        <v>-1080</v>
      </c>
      <c r="E26" s="60">
        <f t="shared" si="1"/>
        <v>-20</v>
      </c>
    </row>
    <row r="27" spans="1:5" ht="22.5" customHeight="1">
      <c r="A27" s="57" t="s">
        <v>139</v>
      </c>
      <c r="B27" s="59">
        <v>19464</v>
      </c>
      <c r="C27" s="59">
        <f>SUM(C28:C31,C32,C33:C34)</f>
        <v>21765</v>
      </c>
      <c r="D27" s="59">
        <f t="shared" si="0"/>
        <v>2301</v>
      </c>
      <c r="E27" s="60">
        <f t="shared" si="1"/>
        <v>11.821824907521579</v>
      </c>
    </row>
    <row r="28" spans="1:5" ht="22.5" customHeight="1" hidden="1">
      <c r="A28" s="63" t="s">
        <v>140</v>
      </c>
      <c r="B28" s="59"/>
      <c r="C28" s="59">
        <f>INT(C8/0.375*0.125)</f>
        <v>15320</v>
      </c>
      <c r="D28" s="59">
        <f t="shared" si="0"/>
        <v>15320</v>
      </c>
      <c r="E28" s="60" t="e">
        <f t="shared" si="1"/>
        <v>#DIV/0!</v>
      </c>
    </row>
    <row r="29" spans="1:5" ht="22.5" customHeight="1" hidden="1">
      <c r="A29" s="63" t="s">
        <v>141</v>
      </c>
      <c r="B29" s="59"/>
      <c r="C29" s="59"/>
      <c r="D29" s="59">
        <f t="shared" si="0"/>
        <v>0</v>
      </c>
      <c r="E29" s="60" t="e">
        <f t="shared" si="1"/>
        <v>#DIV/0!</v>
      </c>
    </row>
    <row r="30" spans="1:5" ht="22.5" customHeight="1" hidden="1">
      <c r="A30" s="63" t="s">
        <v>142</v>
      </c>
      <c r="B30" s="59"/>
      <c r="C30" s="59"/>
      <c r="D30" s="59">
        <f t="shared" si="0"/>
        <v>0</v>
      </c>
      <c r="E30" s="60" t="e">
        <f t="shared" si="1"/>
        <v>#DIV/0!</v>
      </c>
    </row>
    <row r="31" spans="1:5" ht="22.5" customHeight="1" hidden="1">
      <c r="A31" s="63" t="s">
        <v>143</v>
      </c>
      <c r="B31" s="59"/>
      <c r="C31" s="59">
        <f>INT(C10/0.28*0.12)</f>
        <v>4217</v>
      </c>
      <c r="D31" s="59">
        <f t="shared" si="0"/>
        <v>4217</v>
      </c>
      <c r="E31" s="60" t="e">
        <f t="shared" si="1"/>
        <v>#DIV/0!</v>
      </c>
    </row>
    <row r="32" spans="1:5" ht="22.5" customHeight="1" hidden="1">
      <c r="A32" s="63" t="s">
        <v>144</v>
      </c>
      <c r="B32" s="59"/>
      <c r="C32" s="59">
        <f>INT(C11/0.28*0.12)</f>
        <v>1445</v>
      </c>
      <c r="D32" s="59">
        <f t="shared" si="0"/>
        <v>1445</v>
      </c>
      <c r="E32" s="60" t="e">
        <f t="shared" si="1"/>
        <v>#DIV/0!</v>
      </c>
    </row>
    <row r="33" spans="1:5" ht="22.5" customHeight="1" hidden="1">
      <c r="A33" s="63" t="s">
        <v>145</v>
      </c>
      <c r="B33" s="59"/>
      <c r="C33" s="59">
        <f>INT(C12/0.75*0.25)</f>
        <v>326</v>
      </c>
      <c r="D33" s="59">
        <f t="shared" si="0"/>
        <v>326</v>
      </c>
      <c r="E33" s="60" t="e">
        <f t="shared" si="1"/>
        <v>#DIV/0!</v>
      </c>
    </row>
    <row r="34" spans="1:5" ht="22.5" customHeight="1" hidden="1">
      <c r="A34" s="63" t="s">
        <v>146</v>
      </c>
      <c r="B34" s="59"/>
      <c r="C34" s="59">
        <f>INT(C16/0.7*0.3)</f>
        <v>457</v>
      </c>
      <c r="D34" s="59">
        <f t="shared" si="0"/>
        <v>457</v>
      </c>
      <c r="E34" s="60" t="e">
        <f t="shared" si="1"/>
        <v>#DIV/0!</v>
      </c>
    </row>
    <row r="35" spans="1:5" ht="22.5" customHeight="1">
      <c r="A35" s="57" t="s">
        <v>147</v>
      </c>
      <c r="B35" s="59">
        <v>80313</v>
      </c>
      <c r="C35" s="59">
        <f>SUM(C36:C40,C41)</f>
        <v>89692</v>
      </c>
      <c r="D35" s="59">
        <f t="shared" si="0"/>
        <v>9379</v>
      </c>
      <c r="E35" s="60">
        <f t="shared" si="1"/>
        <v>11.6780595918469</v>
      </c>
    </row>
    <row r="36" spans="1:5" ht="16.5" customHeight="1" hidden="1">
      <c r="A36" s="63" t="s">
        <v>148</v>
      </c>
      <c r="B36" s="59"/>
      <c r="C36" s="59">
        <f>INT(C8/0.375*0.5)</f>
        <v>61280</v>
      </c>
      <c r="D36" s="59">
        <f t="shared" si="0"/>
        <v>61280</v>
      </c>
      <c r="E36" s="60" t="e">
        <f t="shared" si="1"/>
        <v>#DIV/0!</v>
      </c>
    </row>
    <row r="37" spans="1:5" ht="16.5" customHeight="1" hidden="1">
      <c r="A37" s="63" t="s">
        <v>149</v>
      </c>
      <c r="B37" s="59"/>
      <c r="C37" s="59"/>
      <c r="D37" s="59"/>
      <c r="E37" s="60"/>
    </row>
    <row r="38" spans="1:5" ht="16.5" customHeight="1" hidden="1">
      <c r="A38" s="63" t="s">
        <v>150</v>
      </c>
      <c r="B38" s="59"/>
      <c r="C38" s="59"/>
      <c r="D38" s="59"/>
      <c r="E38" s="60"/>
    </row>
    <row r="39" spans="1:5" ht="16.5" customHeight="1" hidden="1">
      <c r="A39" s="63" t="s">
        <v>151</v>
      </c>
      <c r="B39" s="59"/>
      <c r="C39" s="59">
        <v>100</v>
      </c>
      <c r="D39" s="59">
        <f aca="true" t="shared" si="2" ref="D39:D44">C39-B39</f>
        <v>100</v>
      </c>
      <c r="E39" s="60" t="e">
        <f>D39/B39*100</f>
        <v>#DIV/0!</v>
      </c>
    </row>
    <row r="40" spans="1:5" ht="16.5" customHeight="1" hidden="1">
      <c r="A40" s="63" t="s">
        <v>152</v>
      </c>
      <c r="B40" s="59"/>
      <c r="C40" s="59">
        <f>INT(C10/0.28*0.6)</f>
        <v>21085</v>
      </c>
      <c r="D40" s="59">
        <f t="shared" si="2"/>
        <v>21085</v>
      </c>
      <c r="E40" s="60" t="e">
        <f>D40/B40*100</f>
        <v>#DIV/0!</v>
      </c>
    </row>
    <row r="41" spans="1:5" ht="16.5" customHeight="1" hidden="1">
      <c r="A41" s="63" t="s">
        <v>153</v>
      </c>
      <c r="B41" s="59"/>
      <c r="C41" s="59">
        <f>INT(C11/0.28*0.6)</f>
        <v>7227</v>
      </c>
      <c r="D41" s="59">
        <f t="shared" si="2"/>
        <v>7227</v>
      </c>
      <c r="E41" s="60" t="e">
        <f>D41/B41*100</f>
        <v>#DIV/0!</v>
      </c>
    </row>
    <row r="42" spans="1:5" ht="25.5" customHeight="1">
      <c r="A42" s="57" t="s">
        <v>154</v>
      </c>
      <c r="B42" s="59">
        <f>SUM(B6,B27,B35)</f>
        <v>251800</v>
      </c>
      <c r="C42" s="59">
        <f>SUM(C6,C27,C35)</f>
        <v>272000</v>
      </c>
      <c r="D42" s="59">
        <f t="shared" si="2"/>
        <v>20200</v>
      </c>
      <c r="E42" s="60">
        <f>D42/B42*100</f>
        <v>8.022239872915012</v>
      </c>
    </row>
    <row r="43" spans="1:5" ht="25.5" customHeight="1">
      <c r="A43" s="64" t="s">
        <v>155</v>
      </c>
      <c r="B43" s="59">
        <v>50000</v>
      </c>
      <c r="C43" s="59">
        <f>SUM(C21)-6000</f>
        <v>46000</v>
      </c>
      <c r="D43" s="59">
        <f t="shared" si="2"/>
        <v>-4000</v>
      </c>
      <c r="E43" s="60">
        <f>D43/(B43)*100</f>
        <v>-8</v>
      </c>
    </row>
    <row r="44" spans="1:5" ht="25.5" customHeight="1">
      <c r="A44" s="64" t="s">
        <v>156</v>
      </c>
      <c r="B44" s="59">
        <v>201800</v>
      </c>
      <c r="C44" s="59">
        <f>C7+C27+C35+6000</f>
        <v>226000</v>
      </c>
      <c r="D44" s="59">
        <f t="shared" si="2"/>
        <v>24200</v>
      </c>
      <c r="E44" s="60">
        <f>D44/B44*100</f>
        <v>11.992071357779981</v>
      </c>
    </row>
    <row r="45" spans="2:3" ht="14.25" hidden="1">
      <c r="B45" s="65">
        <f>SUM(B43:B44)</f>
        <v>251800</v>
      </c>
      <c r="C45" s="65">
        <f>SUM(C43:C44)</f>
        <v>272000</v>
      </c>
    </row>
    <row r="46" spans="2:5" ht="14.25" hidden="1">
      <c r="B46" s="66">
        <f>SUM(B6,B27,B35)</f>
        <v>251800</v>
      </c>
      <c r="C46" s="66">
        <f>SUM(C6,C27,C35)</f>
        <v>272000</v>
      </c>
      <c r="D46" s="66">
        <f>SUM(D6,D27,D35)</f>
        <v>20200</v>
      </c>
      <c r="E46" s="66">
        <f>SUM(E6,E27,E35)</f>
        <v>29.104299620764582</v>
      </c>
    </row>
    <row r="47" spans="2:5" ht="14.25" hidden="1">
      <c r="B47" s="66">
        <f>B42-B46</f>
        <v>0</v>
      </c>
      <c r="C47" s="66">
        <f>C42-C46</f>
        <v>0</v>
      </c>
      <c r="D47" s="66">
        <f>D42-D46</f>
        <v>0</v>
      </c>
      <c r="E47" s="66">
        <f>E42-E46</f>
        <v>-21.08205974784957</v>
      </c>
    </row>
    <row r="49" ht="14.25" customHeight="1"/>
    <row r="53" ht="19.5" customHeight="1"/>
    <row r="54" ht="19.5" customHeight="1"/>
    <row r="56" ht="15.75" customHeight="1"/>
    <row r="57" ht="21.75" customHeight="1"/>
    <row r="64" ht="18.75" customHeight="1"/>
    <row r="65" ht="18" customHeight="1"/>
    <row r="66" ht="18" customHeight="1"/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196527777777778" right="0.196527777777778" top="0.590277777777778" bottom="0.393055555555556" header="0.511805555555556" footer="0.196527777777778"/>
  <pageSetup firstPageNumber="9" useFirstPageNumber="1" horizontalDpi="600" verticalDpi="600" orientation="portrait" paperSize="9" scale="95" r:id="rId1"/>
  <headerFooter alignWithMargins="0">
    <oddHeader>&amp;R附表1-2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18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23.375" style="156" customWidth="1"/>
    <col min="2" max="2" width="15.375" style="159" customWidth="1"/>
    <col min="3" max="3" width="24.375" style="156" customWidth="1"/>
    <col min="4" max="4" width="16.00390625" style="159" customWidth="1"/>
    <col min="5" max="16384" width="9.00390625" style="156" customWidth="1"/>
  </cols>
  <sheetData>
    <row r="1" spans="1:4" s="143" customFormat="1" ht="27" customHeight="1">
      <c r="A1" s="315" t="s">
        <v>321</v>
      </c>
      <c r="B1" s="315"/>
      <c r="C1" s="315"/>
      <c r="D1" s="315"/>
    </row>
    <row r="2" spans="1:4" ht="18" customHeight="1">
      <c r="A2" s="316" t="s">
        <v>35</v>
      </c>
      <c r="B2" s="317"/>
      <c r="C2" s="327"/>
      <c r="D2" s="317"/>
    </row>
    <row r="3" spans="1:4" ht="15.75" customHeight="1">
      <c r="A3" s="318" t="s">
        <v>313</v>
      </c>
      <c r="B3" s="320" t="s">
        <v>322</v>
      </c>
      <c r="C3" s="328" t="s">
        <v>320</v>
      </c>
      <c r="D3" s="320" t="s">
        <v>322</v>
      </c>
    </row>
    <row r="4" spans="1:4" ht="21" customHeight="1">
      <c r="A4" s="319"/>
      <c r="B4" s="321"/>
      <c r="C4" s="328"/>
      <c r="D4" s="321"/>
    </row>
    <row r="5" spans="1:4" ht="30" customHeight="1">
      <c r="A5" s="157" t="s">
        <v>247</v>
      </c>
      <c r="B5" s="145">
        <v>181600</v>
      </c>
      <c r="C5" s="157" t="s">
        <v>248</v>
      </c>
      <c r="D5" s="145">
        <v>133678</v>
      </c>
    </row>
    <row r="6" spans="1:4" ht="30" customHeight="1">
      <c r="A6" s="158" t="s">
        <v>249</v>
      </c>
      <c r="B6" s="145"/>
      <c r="C6" s="158" t="s">
        <v>250</v>
      </c>
      <c r="D6" s="145"/>
    </row>
    <row r="7" spans="1:4" ht="30" customHeight="1">
      <c r="A7" s="153" t="s">
        <v>251</v>
      </c>
      <c r="B7" s="145"/>
      <c r="C7" s="153" t="s">
        <v>252</v>
      </c>
      <c r="D7" s="145">
        <v>200</v>
      </c>
    </row>
    <row r="8" spans="1:4" ht="30" customHeight="1">
      <c r="A8" s="153" t="s">
        <v>253</v>
      </c>
      <c r="B8" s="145"/>
      <c r="C8" s="153" t="s">
        <v>254</v>
      </c>
      <c r="D8" s="145"/>
    </row>
    <row r="9" spans="1:4" ht="30" customHeight="1">
      <c r="A9" s="153" t="s">
        <v>255</v>
      </c>
      <c r="B9" s="145"/>
      <c r="C9" s="153" t="s">
        <v>256</v>
      </c>
      <c r="D9" s="145">
        <v>200</v>
      </c>
    </row>
    <row r="10" spans="1:4" ht="30" customHeight="1">
      <c r="A10" s="153" t="s">
        <v>257</v>
      </c>
      <c r="B10" s="145"/>
      <c r="C10" s="153" t="s">
        <v>258</v>
      </c>
      <c r="D10" s="145">
        <v>47722</v>
      </c>
    </row>
    <row r="11" spans="1:4" ht="30" customHeight="1">
      <c r="A11" s="153" t="s">
        <v>259</v>
      </c>
      <c r="B11" s="145"/>
      <c r="C11" s="153" t="s">
        <v>260</v>
      </c>
      <c r="D11" s="145"/>
    </row>
    <row r="12" spans="1:4" ht="30" customHeight="1">
      <c r="A12" s="149" t="s">
        <v>206</v>
      </c>
      <c r="B12" s="145">
        <f>SUM(B5,B7,B10,B11)</f>
        <v>181600</v>
      </c>
      <c r="C12" s="149" t="s">
        <v>207</v>
      </c>
      <c r="D12" s="145">
        <f>SUM(D5,D7,D10,D11)</f>
        <v>181600</v>
      </c>
    </row>
    <row r="18" ht="14.25">
      <c r="C18" s="159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workbookViewId="0" topLeftCell="A19">
      <selection activeCell="B38" sqref="B38"/>
    </sheetView>
  </sheetViews>
  <sheetFormatPr defaultColWidth="23.875" defaultRowHeight="14.25"/>
  <cols>
    <col min="1" max="1" width="55.625" style="184" customWidth="1"/>
    <col min="2" max="2" width="25.625" style="171" customWidth="1"/>
    <col min="3" max="3" width="22.25390625" style="184" customWidth="1"/>
    <col min="4" max="4" width="16.875" style="167" customWidth="1"/>
    <col min="5" max="6" width="9.00390625" style="161" customWidth="1"/>
    <col min="7" max="7" width="34.00390625" style="162" customWidth="1"/>
    <col min="8" max="8" width="13.00390625" style="163" customWidth="1"/>
    <col min="9" max="32" width="9.00390625" style="161" customWidth="1"/>
    <col min="33" max="224" width="23.875" style="161" customWidth="1"/>
    <col min="225" max="255" width="9.00390625" style="161" customWidth="1"/>
    <col min="256" max="16384" width="23.875" style="161" customWidth="1"/>
  </cols>
  <sheetData>
    <row r="1" spans="1:4" ht="24.75" customHeight="1">
      <c r="A1" s="315" t="s">
        <v>355</v>
      </c>
      <c r="B1" s="315"/>
      <c r="C1" s="160"/>
      <c r="D1" s="160"/>
    </row>
    <row r="2" spans="1:3" ht="19.5" customHeight="1">
      <c r="A2" s="164"/>
      <c r="B2" s="165" t="s">
        <v>35</v>
      </c>
      <c r="C2" s="166"/>
    </row>
    <row r="3" spans="1:8" ht="19.5" customHeight="1">
      <c r="A3" s="168" t="s">
        <v>323</v>
      </c>
      <c r="B3" s="168" t="s">
        <v>356</v>
      </c>
      <c r="C3" s="161"/>
      <c r="D3" s="161"/>
      <c r="G3" s="161"/>
      <c r="H3" s="161"/>
    </row>
    <row r="4" spans="1:2" s="171" customFormat="1" ht="19.5" customHeight="1">
      <c r="A4" s="169" t="s">
        <v>324</v>
      </c>
      <c r="B4" s="170">
        <f>SUM(B5:B9)</f>
        <v>37099</v>
      </c>
    </row>
    <row r="5" spans="1:8" ht="19.5" customHeight="1">
      <c r="A5" s="172" t="s">
        <v>325</v>
      </c>
      <c r="B5" s="173">
        <v>8292</v>
      </c>
      <c r="C5" s="161"/>
      <c r="D5" s="161"/>
      <c r="G5" s="161"/>
      <c r="H5" s="161"/>
    </row>
    <row r="6" spans="1:8" ht="19.5" customHeight="1">
      <c r="A6" s="172" t="s">
        <v>326</v>
      </c>
      <c r="B6" s="173">
        <v>160</v>
      </c>
      <c r="C6" s="161"/>
      <c r="D6" s="161"/>
      <c r="G6" s="161"/>
      <c r="H6" s="161"/>
    </row>
    <row r="7" spans="1:8" ht="19.5" customHeight="1">
      <c r="A7" s="172" t="s">
        <v>327</v>
      </c>
      <c r="B7" s="173">
        <v>28619</v>
      </c>
      <c r="C7" s="161"/>
      <c r="D7" s="161"/>
      <c r="G7" s="161"/>
      <c r="H7" s="161"/>
    </row>
    <row r="8" spans="1:8" ht="19.5" customHeight="1">
      <c r="A8" s="172" t="s">
        <v>344</v>
      </c>
      <c r="B8" s="173">
        <v>3</v>
      </c>
      <c r="C8" s="161"/>
      <c r="D8" s="161"/>
      <c r="G8" s="161"/>
      <c r="H8" s="161"/>
    </row>
    <row r="9" spans="1:8" ht="19.5" customHeight="1">
      <c r="A9" s="172" t="s">
        <v>345</v>
      </c>
      <c r="B9" s="173">
        <v>25</v>
      </c>
      <c r="C9" s="161"/>
      <c r="D9" s="161"/>
      <c r="G9" s="161"/>
      <c r="H9" s="161"/>
    </row>
    <row r="10" spans="1:8" ht="19.5" customHeight="1">
      <c r="A10" s="169" t="s">
        <v>328</v>
      </c>
      <c r="B10" s="174">
        <f>SUM(B11:B14)</f>
        <v>56476</v>
      </c>
      <c r="C10" s="161"/>
      <c r="D10" s="161"/>
      <c r="G10" s="161"/>
      <c r="H10" s="161"/>
    </row>
    <row r="11" spans="1:8" ht="19.5" customHeight="1">
      <c r="A11" s="175" t="s">
        <v>325</v>
      </c>
      <c r="B11" s="174">
        <v>26445</v>
      </c>
      <c r="C11" s="161"/>
      <c r="D11" s="161"/>
      <c r="G11" s="161"/>
      <c r="H11" s="161"/>
    </row>
    <row r="12" spans="1:8" ht="19.5" customHeight="1">
      <c r="A12" s="175" t="s">
        <v>326</v>
      </c>
      <c r="B12" s="174">
        <v>100</v>
      </c>
      <c r="C12" s="161"/>
      <c r="D12" s="161"/>
      <c r="G12" s="161"/>
      <c r="H12" s="161"/>
    </row>
    <row r="13" spans="1:8" ht="19.5" customHeight="1">
      <c r="A13" s="172" t="s">
        <v>327</v>
      </c>
      <c r="B13" s="173">
        <v>29891</v>
      </c>
      <c r="C13" s="161"/>
      <c r="D13" s="161"/>
      <c r="G13" s="161"/>
      <c r="H13" s="161"/>
    </row>
    <row r="14" spans="1:8" ht="19.5" customHeight="1">
      <c r="A14" s="172" t="s">
        <v>345</v>
      </c>
      <c r="B14" s="173">
        <v>40</v>
      </c>
      <c r="C14" s="161"/>
      <c r="D14" s="161"/>
      <c r="G14" s="161"/>
      <c r="H14" s="161"/>
    </row>
    <row r="15" spans="1:8" ht="19.5" customHeight="1">
      <c r="A15" s="169" t="s">
        <v>329</v>
      </c>
      <c r="B15" s="170">
        <f>SUM(B16:B18)</f>
        <v>15461</v>
      </c>
      <c r="C15" s="161"/>
      <c r="D15" s="161"/>
      <c r="G15" s="161"/>
      <c r="H15" s="161"/>
    </row>
    <row r="16" spans="1:8" ht="19.5" customHeight="1">
      <c r="A16" s="175" t="s">
        <v>330</v>
      </c>
      <c r="B16" s="170">
        <v>15111</v>
      </c>
      <c r="C16" s="161"/>
      <c r="D16" s="161"/>
      <c r="G16" s="161"/>
      <c r="H16" s="161"/>
    </row>
    <row r="17" spans="1:8" ht="19.5" customHeight="1">
      <c r="A17" s="175" t="s">
        <v>326</v>
      </c>
      <c r="B17" s="170">
        <v>300</v>
      </c>
      <c r="C17" s="161"/>
      <c r="D17" s="161"/>
      <c r="G17" s="161"/>
      <c r="H17" s="161"/>
    </row>
    <row r="18" spans="1:8" ht="19.5" customHeight="1">
      <c r="A18" s="172" t="s">
        <v>327</v>
      </c>
      <c r="B18" s="173">
        <v>50</v>
      </c>
      <c r="C18" s="161"/>
      <c r="D18" s="161"/>
      <c r="G18" s="161"/>
      <c r="H18" s="161"/>
    </row>
    <row r="19" spans="1:8" ht="19.5" customHeight="1">
      <c r="A19" s="169" t="s">
        <v>331</v>
      </c>
      <c r="B19" s="170">
        <f>SUM(B20:B22)</f>
        <v>78829</v>
      </c>
      <c r="C19" s="161"/>
      <c r="D19" s="161"/>
      <c r="G19" s="161"/>
      <c r="H19" s="161"/>
    </row>
    <row r="20" spans="1:8" ht="19.5" customHeight="1">
      <c r="A20" s="172" t="s">
        <v>332</v>
      </c>
      <c r="B20" s="173">
        <v>23293</v>
      </c>
      <c r="C20" s="161"/>
      <c r="D20" s="161"/>
      <c r="G20" s="161"/>
      <c r="H20" s="161"/>
    </row>
    <row r="21" spans="1:8" ht="19.5" customHeight="1">
      <c r="A21" s="172" t="s">
        <v>326</v>
      </c>
      <c r="B21" s="173">
        <v>480</v>
      </c>
      <c r="C21" s="161"/>
      <c r="D21" s="161"/>
      <c r="G21" s="161"/>
      <c r="H21" s="161"/>
    </row>
    <row r="22" spans="1:8" ht="19.5" customHeight="1">
      <c r="A22" s="172" t="s">
        <v>327</v>
      </c>
      <c r="B22" s="173">
        <v>55056</v>
      </c>
      <c r="C22" s="161"/>
      <c r="D22" s="161"/>
      <c r="G22" s="161"/>
      <c r="H22" s="161"/>
    </row>
    <row r="23" spans="1:8" ht="19.5" customHeight="1">
      <c r="A23" s="169" t="s">
        <v>333</v>
      </c>
      <c r="B23" s="170">
        <f>SUM(B24:B27)</f>
        <v>1128</v>
      </c>
      <c r="C23" s="161"/>
      <c r="D23" s="161"/>
      <c r="G23" s="161"/>
      <c r="H23" s="161"/>
    </row>
    <row r="24" spans="1:8" ht="19.5" customHeight="1">
      <c r="A24" s="172" t="s">
        <v>334</v>
      </c>
      <c r="B24" s="173">
        <v>1024</v>
      </c>
      <c r="C24" s="161"/>
      <c r="D24" s="161"/>
      <c r="G24" s="161"/>
      <c r="H24" s="161"/>
    </row>
    <row r="25" spans="1:8" ht="19.5" customHeight="1">
      <c r="A25" s="176" t="s">
        <v>326</v>
      </c>
      <c r="B25" s="173">
        <v>90</v>
      </c>
      <c r="C25" s="161"/>
      <c r="D25" s="161"/>
      <c r="G25" s="161"/>
      <c r="H25" s="161"/>
    </row>
    <row r="26" spans="1:8" ht="19.5" customHeight="1">
      <c r="A26" s="172" t="s">
        <v>344</v>
      </c>
      <c r="B26" s="173">
        <v>1</v>
      </c>
      <c r="C26" s="161"/>
      <c r="D26" s="161"/>
      <c r="G26" s="161"/>
      <c r="H26" s="161"/>
    </row>
    <row r="27" spans="1:8" ht="19.5" customHeight="1">
      <c r="A27" s="172" t="s">
        <v>335</v>
      </c>
      <c r="B27" s="173">
        <v>13</v>
      </c>
      <c r="C27" s="161"/>
      <c r="D27" s="161"/>
      <c r="G27" s="161"/>
      <c r="H27" s="161"/>
    </row>
    <row r="28" spans="1:8" ht="19.5" customHeight="1">
      <c r="A28" s="169" t="s">
        <v>336</v>
      </c>
      <c r="B28" s="170">
        <f>SUM(B29:B30)</f>
        <v>588</v>
      </c>
      <c r="C28" s="161"/>
      <c r="D28" s="161"/>
      <c r="G28" s="161"/>
      <c r="H28" s="161"/>
    </row>
    <row r="29" spans="1:8" ht="19.5" customHeight="1">
      <c r="A29" s="172" t="s">
        <v>337</v>
      </c>
      <c r="B29" s="173">
        <v>533</v>
      </c>
      <c r="C29" s="161"/>
      <c r="D29" s="161"/>
      <c r="G29" s="161"/>
      <c r="H29" s="161"/>
    </row>
    <row r="30" spans="1:8" ht="19.5" customHeight="1">
      <c r="A30" s="172" t="s">
        <v>326</v>
      </c>
      <c r="B30" s="173">
        <v>55</v>
      </c>
      <c r="C30" s="161"/>
      <c r="D30" s="161"/>
      <c r="G30" s="161"/>
      <c r="H30" s="161"/>
    </row>
    <row r="31" spans="1:8" ht="19.5" customHeight="1">
      <c r="A31" s="177" t="s">
        <v>338</v>
      </c>
      <c r="B31" s="178">
        <f>B4+B10+B15+B19+B23+B28</f>
        <v>189581</v>
      </c>
      <c r="C31" s="161"/>
      <c r="D31" s="161"/>
      <c r="G31" s="161"/>
      <c r="H31" s="161"/>
    </row>
    <row r="32" spans="1:8" ht="19.5" customHeight="1">
      <c r="A32" s="179" t="s">
        <v>339</v>
      </c>
      <c r="B32" s="180">
        <v>74698</v>
      </c>
      <c r="C32" s="161"/>
      <c r="D32" s="161"/>
      <c r="G32" s="161"/>
      <c r="H32" s="161"/>
    </row>
    <row r="33" spans="1:8" ht="19.5" customHeight="1">
      <c r="A33" s="179" t="s">
        <v>340</v>
      </c>
      <c r="B33" s="180">
        <v>1185</v>
      </c>
      <c r="C33" s="161"/>
      <c r="D33" s="161"/>
      <c r="G33" s="161"/>
      <c r="H33" s="161"/>
    </row>
    <row r="34" spans="1:8" ht="19.5" customHeight="1">
      <c r="A34" s="179" t="s">
        <v>341</v>
      </c>
      <c r="B34" s="180">
        <v>113616</v>
      </c>
      <c r="C34" s="161"/>
      <c r="D34" s="161"/>
      <c r="G34" s="161"/>
      <c r="H34" s="161"/>
    </row>
    <row r="35" spans="1:8" ht="19.5" customHeight="1">
      <c r="A35" s="179" t="s">
        <v>346</v>
      </c>
      <c r="B35" s="180">
        <v>4</v>
      </c>
      <c r="C35" s="161"/>
      <c r="D35" s="161"/>
      <c r="G35" s="161"/>
      <c r="H35" s="161"/>
    </row>
    <row r="36" spans="1:8" ht="19.5" customHeight="1">
      <c r="A36" s="179" t="s">
        <v>347</v>
      </c>
      <c r="B36" s="180">
        <v>78</v>
      </c>
      <c r="C36" s="161"/>
      <c r="D36" s="161"/>
      <c r="G36" s="161"/>
      <c r="H36" s="161"/>
    </row>
    <row r="37" spans="1:8" ht="19.5" customHeight="1">
      <c r="A37" s="181" t="s">
        <v>342</v>
      </c>
      <c r="B37" s="182">
        <v>138442</v>
      </c>
      <c r="C37" s="161"/>
      <c r="D37" s="161"/>
      <c r="G37" s="161"/>
      <c r="H37" s="161"/>
    </row>
    <row r="38" spans="1:8" ht="24" customHeight="1">
      <c r="A38" s="177" t="s">
        <v>343</v>
      </c>
      <c r="B38" s="183">
        <f>B31+B37</f>
        <v>328023</v>
      </c>
      <c r="C38" s="161"/>
      <c r="D38" s="161"/>
      <c r="G38" s="161"/>
      <c r="H38" s="161"/>
    </row>
    <row r="50" spans="7:8" ht="14.25">
      <c r="G50" s="185"/>
      <c r="H50" s="186"/>
    </row>
    <row r="51" spans="7:8" ht="14.25">
      <c r="G51" s="187"/>
      <c r="H51" s="188"/>
    </row>
    <row r="52" spans="7:8" ht="14.25">
      <c r="G52" s="189"/>
      <c r="H52" s="188"/>
    </row>
  </sheetData>
  <mergeCells count="1">
    <mergeCell ref="A1:B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workbookViewId="0" topLeftCell="A1">
      <selection activeCell="D25" sqref="D25"/>
    </sheetView>
  </sheetViews>
  <sheetFormatPr defaultColWidth="23.875" defaultRowHeight="14.25"/>
  <cols>
    <col min="1" max="1" width="55.625" style="184" customWidth="1"/>
    <col min="2" max="2" width="25.625" style="171" customWidth="1"/>
    <col min="3" max="3" width="22.25390625" style="184" customWidth="1"/>
    <col min="4" max="4" width="16.875" style="167" customWidth="1"/>
    <col min="5" max="6" width="9.00390625" style="161" customWidth="1"/>
    <col min="7" max="7" width="34.00390625" style="162" customWidth="1"/>
    <col min="8" max="8" width="13.00390625" style="163" customWidth="1"/>
    <col min="9" max="32" width="9.00390625" style="161" customWidth="1"/>
    <col min="33" max="224" width="23.875" style="161" customWidth="1"/>
    <col min="225" max="255" width="9.00390625" style="161" customWidth="1"/>
    <col min="256" max="16384" width="23.875" style="161" customWidth="1"/>
  </cols>
  <sheetData>
    <row r="1" spans="1:4" ht="27" customHeight="1">
      <c r="A1" s="315" t="s">
        <v>357</v>
      </c>
      <c r="B1" s="315"/>
      <c r="C1" s="160"/>
      <c r="D1" s="160"/>
    </row>
    <row r="2" spans="1:3" ht="21" customHeight="1">
      <c r="A2" s="164"/>
      <c r="B2" s="165" t="s">
        <v>35</v>
      </c>
      <c r="C2" s="166"/>
    </row>
    <row r="3" spans="1:8" ht="21" customHeight="1">
      <c r="A3" s="168" t="s">
        <v>323</v>
      </c>
      <c r="B3" s="168" t="s">
        <v>356</v>
      </c>
      <c r="C3" s="161"/>
      <c r="D3" s="161"/>
      <c r="G3" s="161"/>
      <c r="H3" s="161"/>
    </row>
    <row r="4" spans="1:2" s="171" customFormat="1" ht="21" customHeight="1">
      <c r="A4" s="169" t="s">
        <v>324</v>
      </c>
      <c r="B4" s="170">
        <f>SUM(B5:B7)</f>
        <v>28468</v>
      </c>
    </row>
    <row r="5" spans="1:8" ht="21" customHeight="1">
      <c r="A5" s="172" t="s">
        <v>348</v>
      </c>
      <c r="B5" s="173">
        <v>28466</v>
      </c>
      <c r="C5" s="161"/>
      <c r="D5" s="161"/>
      <c r="G5" s="161"/>
      <c r="H5" s="161"/>
    </row>
    <row r="6" spans="1:8" ht="21" customHeight="1">
      <c r="A6" s="172" t="s">
        <v>233</v>
      </c>
      <c r="B6" s="173"/>
      <c r="C6" s="161"/>
      <c r="D6" s="161"/>
      <c r="G6" s="161"/>
      <c r="H6" s="161"/>
    </row>
    <row r="7" spans="1:8" ht="21" customHeight="1">
      <c r="A7" s="172" t="s">
        <v>349</v>
      </c>
      <c r="B7" s="173">
        <v>2</v>
      </c>
      <c r="C7" s="161"/>
      <c r="D7" s="161"/>
      <c r="G7" s="161"/>
      <c r="H7" s="161"/>
    </row>
    <row r="8" spans="1:8" ht="21" customHeight="1">
      <c r="A8" s="169" t="s">
        <v>328</v>
      </c>
      <c r="B8" s="174">
        <f>SUM(B9:B11)</f>
        <v>56034</v>
      </c>
      <c r="C8" s="161"/>
      <c r="D8" s="161"/>
      <c r="G8" s="161"/>
      <c r="H8" s="161"/>
    </row>
    <row r="9" spans="1:8" ht="21" customHeight="1">
      <c r="A9" s="172" t="s">
        <v>348</v>
      </c>
      <c r="B9" s="174">
        <v>55994</v>
      </c>
      <c r="C9" s="161"/>
      <c r="D9" s="161"/>
      <c r="G9" s="161"/>
      <c r="H9" s="161"/>
    </row>
    <row r="10" spans="1:8" ht="21" customHeight="1">
      <c r="A10" s="172" t="s">
        <v>233</v>
      </c>
      <c r="B10" s="174"/>
      <c r="C10" s="161"/>
      <c r="D10" s="161"/>
      <c r="G10" s="161"/>
      <c r="H10" s="161"/>
    </row>
    <row r="11" spans="1:8" ht="21" customHeight="1">
      <c r="A11" s="172" t="s">
        <v>349</v>
      </c>
      <c r="B11" s="173">
        <v>40</v>
      </c>
      <c r="C11" s="161"/>
      <c r="D11" s="161"/>
      <c r="G11" s="161"/>
      <c r="H11" s="161"/>
    </row>
    <row r="12" spans="1:8" ht="21" customHeight="1">
      <c r="A12" s="169" t="s">
        <v>329</v>
      </c>
      <c r="B12" s="170">
        <f>SUM(B13:B15)</f>
        <v>15092</v>
      </c>
      <c r="C12" s="161"/>
      <c r="D12" s="161"/>
      <c r="G12" s="161"/>
      <c r="H12" s="161"/>
    </row>
    <row r="13" spans="1:8" ht="21" customHeight="1">
      <c r="A13" s="172" t="s">
        <v>348</v>
      </c>
      <c r="B13" s="170">
        <v>15092</v>
      </c>
      <c r="C13" s="161"/>
      <c r="D13" s="161"/>
      <c r="G13" s="161"/>
      <c r="H13" s="161"/>
    </row>
    <row r="14" spans="1:8" ht="21" customHeight="1">
      <c r="A14" s="172" t="s">
        <v>233</v>
      </c>
      <c r="B14" s="170"/>
      <c r="C14" s="161"/>
      <c r="D14" s="161"/>
      <c r="G14" s="161"/>
      <c r="H14" s="161"/>
    </row>
    <row r="15" spans="1:8" ht="21" customHeight="1">
      <c r="A15" s="172" t="s">
        <v>349</v>
      </c>
      <c r="B15" s="173"/>
      <c r="C15" s="161"/>
      <c r="D15" s="161"/>
      <c r="G15" s="161"/>
      <c r="H15" s="161"/>
    </row>
    <row r="16" spans="1:8" ht="21" customHeight="1">
      <c r="A16" s="169" t="s">
        <v>331</v>
      </c>
      <c r="B16" s="170">
        <f>SUM(B17:B19)</f>
        <v>68838</v>
      </c>
      <c r="C16" s="161"/>
      <c r="D16" s="161"/>
      <c r="G16" s="161"/>
      <c r="H16" s="161"/>
    </row>
    <row r="17" spans="1:8" ht="21" customHeight="1">
      <c r="A17" s="172" t="s">
        <v>348</v>
      </c>
      <c r="B17" s="173">
        <v>68838</v>
      </c>
      <c r="C17" s="161"/>
      <c r="D17" s="161"/>
      <c r="G17" s="161"/>
      <c r="H17" s="161"/>
    </row>
    <row r="18" spans="1:8" ht="21" customHeight="1">
      <c r="A18" s="172" t="s">
        <v>233</v>
      </c>
      <c r="B18" s="173"/>
      <c r="C18" s="161"/>
      <c r="D18" s="161"/>
      <c r="G18" s="161"/>
      <c r="H18" s="161"/>
    </row>
    <row r="19" spans="1:8" ht="21" customHeight="1">
      <c r="A19" s="172" t="s">
        <v>349</v>
      </c>
      <c r="B19" s="173"/>
      <c r="C19" s="161"/>
      <c r="D19" s="161"/>
      <c r="G19" s="161"/>
      <c r="H19" s="161"/>
    </row>
    <row r="20" spans="1:8" ht="21" customHeight="1">
      <c r="A20" s="169" t="s">
        <v>333</v>
      </c>
      <c r="B20" s="170">
        <f>SUM(B21:B23)</f>
        <v>864</v>
      </c>
      <c r="C20" s="161"/>
      <c r="D20" s="161"/>
      <c r="G20" s="161"/>
      <c r="H20" s="161"/>
    </row>
    <row r="21" spans="1:8" ht="21" customHeight="1">
      <c r="A21" s="172" t="s">
        <v>348</v>
      </c>
      <c r="B21" s="173">
        <v>863</v>
      </c>
      <c r="C21" s="161"/>
      <c r="D21" s="161"/>
      <c r="G21" s="161"/>
      <c r="H21" s="161"/>
    </row>
    <row r="22" spans="1:8" ht="21" customHeight="1">
      <c r="A22" s="172" t="s">
        <v>233</v>
      </c>
      <c r="B22" s="173"/>
      <c r="C22" s="161"/>
      <c r="D22" s="161"/>
      <c r="G22" s="161"/>
      <c r="H22" s="161"/>
    </row>
    <row r="23" spans="1:8" ht="21" customHeight="1">
      <c r="A23" s="172" t="s">
        <v>349</v>
      </c>
      <c r="B23" s="173">
        <v>1</v>
      </c>
      <c r="C23" s="161"/>
      <c r="D23" s="161"/>
      <c r="G23" s="161"/>
      <c r="H23" s="161"/>
    </row>
    <row r="24" spans="1:8" ht="21" customHeight="1">
      <c r="A24" s="169" t="s">
        <v>336</v>
      </c>
      <c r="B24" s="170">
        <f>SUM(B25:B26)</f>
        <v>450</v>
      </c>
      <c r="C24" s="161"/>
      <c r="D24" s="161"/>
      <c r="G24" s="161"/>
      <c r="H24" s="161"/>
    </row>
    <row r="25" spans="1:8" ht="21" customHeight="1">
      <c r="A25" s="172" t="s">
        <v>348</v>
      </c>
      <c r="B25" s="173">
        <v>450</v>
      </c>
      <c r="C25" s="161"/>
      <c r="D25" s="161"/>
      <c r="G25" s="161"/>
      <c r="H25" s="161"/>
    </row>
    <row r="26" spans="1:8" ht="21" customHeight="1">
      <c r="A26" s="172" t="s">
        <v>233</v>
      </c>
      <c r="B26" s="173"/>
      <c r="C26" s="161"/>
      <c r="D26" s="161"/>
      <c r="G26" s="161"/>
      <c r="H26" s="161"/>
    </row>
    <row r="27" spans="1:8" ht="21" customHeight="1">
      <c r="A27" s="177" t="s">
        <v>350</v>
      </c>
      <c r="B27" s="178">
        <f>B4+B8+B12+B16+B20+B24</f>
        <v>169746</v>
      </c>
      <c r="C27" s="161"/>
      <c r="D27" s="161"/>
      <c r="G27" s="161"/>
      <c r="H27" s="161"/>
    </row>
    <row r="28" spans="1:8" ht="21" customHeight="1">
      <c r="A28" s="172" t="s">
        <v>351</v>
      </c>
      <c r="B28" s="180">
        <v>169703</v>
      </c>
      <c r="C28" s="161"/>
      <c r="D28" s="161"/>
      <c r="G28" s="161"/>
      <c r="H28" s="161"/>
    </row>
    <row r="29" spans="1:8" ht="21" customHeight="1">
      <c r="A29" s="172" t="s">
        <v>352</v>
      </c>
      <c r="B29" s="180"/>
      <c r="C29" s="161"/>
      <c r="D29" s="161"/>
      <c r="G29" s="161"/>
      <c r="H29" s="161"/>
    </row>
    <row r="30" spans="1:8" ht="21" customHeight="1">
      <c r="A30" s="172" t="s">
        <v>353</v>
      </c>
      <c r="B30" s="180">
        <v>43</v>
      </c>
      <c r="C30" s="161"/>
      <c r="D30" s="161"/>
      <c r="G30" s="161"/>
      <c r="H30" s="161"/>
    </row>
    <row r="31" spans="1:8" ht="21" customHeight="1">
      <c r="A31" s="190" t="s">
        <v>354</v>
      </c>
      <c r="B31" s="191">
        <v>158277</v>
      </c>
      <c r="C31" s="161"/>
      <c r="D31" s="161"/>
      <c r="E31" s="192"/>
      <c r="F31" s="192"/>
      <c r="G31" s="161"/>
      <c r="H31" s="161"/>
    </row>
    <row r="32" spans="1:8" ht="21" customHeight="1">
      <c r="A32" s="177" t="s">
        <v>31</v>
      </c>
      <c r="B32" s="183">
        <f>B27+B31</f>
        <v>328023</v>
      </c>
      <c r="C32" s="161"/>
      <c r="D32" s="161"/>
      <c r="E32" s="192"/>
      <c r="F32" s="192"/>
      <c r="G32" s="161"/>
      <c r="H32" s="161"/>
    </row>
    <row r="44" spans="7:8" ht="14.25">
      <c r="G44" s="185"/>
      <c r="H44" s="186"/>
    </row>
    <row r="45" spans="7:8" ht="14.25">
      <c r="G45" s="187"/>
      <c r="H45" s="188"/>
    </row>
    <row r="46" spans="7:8" ht="14.25">
      <c r="G46" s="189"/>
      <c r="H46" s="188"/>
    </row>
  </sheetData>
  <mergeCells count="1">
    <mergeCell ref="A1:B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workbookViewId="0" topLeftCell="A1">
      <selection activeCell="G16" sqref="G16"/>
    </sheetView>
  </sheetViews>
  <sheetFormatPr defaultColWidth="9.00390625" defaultRowHeight="14.25" customHeight="1"/>
  <cols>
    <col min="1" max="1" width="27.125" style="113" customWidth="1"/>
    <col min="2" max="2" width="15.25390625" style="113" customWidth="1"/>
    <col min="3" max="3" width="9.75390625" style="113" hidden="1" customWidth="1"/>
    <col min="4" max="4" width="14.25390625" style="113" customWidth="1"/>
    <col min="5" max="5" width="14.50390625" style="113" customWidth="1"/>
    <col min="6" max="6" width="13.375" style="113" customWidth="1"/>
    <col min="7" max="7" width="14.25390625" style="113" customWidth="1"/>
    <col min="8" max="8" width="6.625" style="113" hidden="1" customWidth="1"/>
    <col min="9" max="10" width="13.125" style="113" customWidth="1"/>
    <col min="11" max="16384" width="8.00390625" style="113" customWidth="1"/>
  </cols>
  <sheetData>
    <row r="1" spans="1:10" ht="26.25" customHeight="1">
      <c r="A1" s="329" t="s">
        <v>272</v>
      </c>
      <c r="B1" s="329"/>
      <c r="C1" s="329"/>
      <c r="D1" s="330"/>
      <c r="E1" s="329"/>
      <c r="F1" s="329"/>
      <c r="G1" s="329"/>
      <c r="H1" s="329"/>
      <c r="I1" s="329"/>
      <c r="J1" s="329"/>
    </row>
    <row r="2" spans="1:10" ht="15.75" customHeight="1">
      <c r="A2" s="114"/>
      <c r="B2" s="114"/>
      <c r="C2" s="114"/>
      <c r="D2" s="115"/>
      <c r="E2" s="114"/>
      <c r="F2" s="114"/>
      <c r="G2" s="114"/>
      <c r="H2" s="114"/>
      <c r="I2" s="331"/>
      <c r="J2" s="331"/>
    </row>
    <row r="3" spans="1:10" ht="16.5" customHeight="1">
      <c r="A3" s="116"/>
      <c r="B3" s="117"/>
      <c r="C3" s="118"/>
      <c r="D3" s="119"/>
      <c r="E3" s="117"/>
      <c r="F3" s="117"/>
      <c r="G3" s="117"/>
      <c r="H3" s="117"/>
      <c r="I3" s="120"/>
      <c r="J3" s="121" t="s">
        <v>273</v>
      </c>
    </row>
    <row r="4" spans="1:10" ht="30.75" customHeight="1">
      <c r="A4" s="122" t="s">
        <v>274</v>
      </c>
      <c r="B4" s="123" t="s">
        <v>30</v>
      </c>
      <c r="C4" s="124" t="s">
        <v>300</v>
      </c>
      <c r="D4" s="124" t="s">
        <v>275</v>
      </c>
      <c r="E4" s="125" t="s">
        <v>276</v>
      </c>
      <c r="F4" s="126" t="s">
        <v>277</v>
      </c>
      <c r="G4" s="126" t="s">
        <v>278</v>
      </c>
      <c r="H4" s="126" t="s">
        <v>279</v>
      </c>
      <c r="I4" s="123" t="s">
        <v>280</v>
      </c>
      <c r="J4" s="124" t="s">
        <v>281</v>
      </c>
    </row>
    <row r="5" spans="1:10" ht="21.75" customHeight="1">
      <c r="A5" s="127" t="s">
        <v>282</v>
      </c>
      <c r="B5" s="128">
        <v>1895813295.9499998</v>
      </c>
      <c r="C5" s="129">
        <v>0</v>
      </c>
      <c r="D5" s="129">
        <v>370989936.73</v>
      </c>
      <c r="E5" s="128">
        <v>564762387.54</v>
      </c>
      <c r="F5" s="128">
        <v>154611381.3</v>
      </c>
      <c r="G5" s="128">
        <v>788295720</v>
      </c>
      <c r="H5" s="128">
        <v>0</v>
      </c>
      <c r="I5" s="130">
        <v>11278424.84</v>
      </c>
      <c r="J5" s="131">
        <v>5875445.54</v>
      </c>
    </row>
    <row r="6" spans="1:10" ht="21.75" customHeight="1">
      <c r="A6" s="132" t="s">
        <v>283</v>
      </c>
      <c r="B6" s="128">
        <v>746975493.14</v>
      </c>
      <c r="C6" s="128">
        <v>0</v>
      </c>
      <c r="D6" s="128">
        <v>82917801.84</v>
      </c>
      <c r="E6" s="128">
        <v>264453279.62</v>
      </c>
      <c r="F6" s="128">
        <v>151111381.3</v>
      </c>
      <c r="G6" s="128">
        <v>232931160</v>
      </c>
      <c r="H6" s="128">
        <v>0</v>
      </c>
      <c r="I6" s="130">
        <v>10236424.84</v>
      </c>
      <c r="J6" s="131">
        <v>5325445.54</v>
      </c>
    </row>
    <row r="7" spans="1:10" ht="21.75" customHeight="1">
      <c r="A7" s="132" t="s">
        <v>284</v>
      </c>
      <c r="B7" s="128">
        <v>11848731.35</v>
      </c>
      <c r="C7" s="128">
        <v>0</v>
      </c>
      <c r="D7" s="128">
        <v>1598731.35</v>
      </c>
      <c r="E7" s="128">
        <v>1000000</v>
      </c>
      <c r="F7" s="128">
        <v>3000000</v>
      </c>
      <c r="G7" s="128">
        <v>4800000</v>
      </c>
      <c r="H7" s="128">
        <v>0</v>
      </c>
      <c r="I7" s="130">
        <v>900000</v>
      </c>
      <c r="J7" s="131">
        <v>550000</v>
      </c>
    </row>
    <row r="8" spans="1:10" ht="21.75" customHeight="1">
      <c r="A8" s="133" t="s">
        <v>285</v>
      </c>
      <c r="B8" s="128">
        <v>1136162175.6</v>
      </c>
      <c r="C8" s="128">
        <v>0</v>
      </c>
      <c r="D8" s="128">
        <v>286188507.68</v>
      </c>
      <c r="E8" s="128">
        <v>298909107.92</v>
      </c>
      <c r="F8" s="128">
        <v>500000</v>
      </c>
      <c r="G8" s="128">
        <v>550564560</v>
      </c>
      <c r="H8" s="128">
        <v>0</v>
      </c>
      <c r="I8" s="130">
        <v>0</v>
      </c>
      <c r="J8" s="134">
        <v>0</v>
      </c>
    </row>
    <row r="9" spans="1:10" ht="21.75" customHeight="1">
      <c r="A9" s="133" t="s">
        <v>286</v>
      </c>
      <c r="B9" s="128">
        <v>0</v>
      </c>
      <c r="C9" s="128">
        <v>0</v>
      </c>
      <c r="D9" s="128">
        <v>0</v>
      </c>
      <c r="E9" s="128">
        <v>0</v>
      </c>
      <c r="F9" s="135" t="s">
        <v>287</v>
      </c>
      <c r="G9" s="135" t="s">
        <v>287</v>
      </c>
      <c r="H9" s="135" t="s">
        <v>287</v>
      </c>
      <c r="I9" s="135" t="s">
        <v>287</v>
      </c>
      <c r="J9" s="136" t="s">
        <v>287</v>
      </c>
    </row>
    <row r="10" spans="1:10" ht="21.75" customHeight="1">
      <c r="A10" s="133" t="s">
        <v>288</v>
      </c>
      <c r="B10" s="128">
        <v>43254.3</v>
      </c>
      <c r="C10" s="128">
        <v>0</v>
      </c>
      <c r="D10" s="128">
        <v>31254.3</v>
      </c>
      <c r="E10" s="128">
        <v>0</v>
      </c>
      <c r="F10" s="128">
        <v>0</v>
      </c>
      <c r="G10" s="128">
        <v>0</v>
      </c>
      <c r="H10" s="128">
        <v>0</v>
      </c>
      <c r="I10" s="130">
        <v>12000</v>
      </c>
      <c r="J10" s="134">
        <v>0</v>
      </c>
    </row>
    <row r="11" spans="1:10" ht="21.75" customHeight="1">
      <c r="A11" s="133" t="s">
        <v>289</v>
      </c>
      <c r="B11" s="128">
        <v>783641.56</v>
      </c>
      <c r="C11" s="128">
        <v>0</v>
      </c>
      <c r="D11" s="128">
        <v>253641.56</v>
      </c>
      <c r="E11" s="128">
        <v>400000</v>
      </c>
      <c r="F11" s="128">
        <v>0</v>
      </c>
      <c r="G11" s="135" t="s">
        <v>287</v>
      </c>
      <c r="H11" s="135" t="s">
        <v>287</v>
      </c>
      <c r="I11" s="128">
        <v>130000</v>
      </c>
      <c r="J11" s="135" t="s">
        <v>287</v>
      </c>
    </row>
    <row r="12" spans="1:10" ht="21.75" customHeight="1">
      <c r="A12" s="133" t="s">
        <v>290</v>
      </c>
      <c r="B12" s="128">
        <v>0</v>
      </c>
      <c r="C12" s="128">
        <v>0</v>
      </c>
      <c r="D12" s="135" t="s">
        <v>287</v>
      </c>
      <c r="E12" s="135" t="s">
        <v>287</v>
      </c>
      <c r="F12" s="135" t="s">
        <v>287</v>
      </c>
      <c r="G12" s="135" t="s">
        <v>287</v>
      </c>
      <c r="H12" s="135" t="s">
        <v>287</v>
      </c>
      <c r="I12" s="135" t="s">
        <v>287</v>
      </c>
      <c r="J12" s="135" t="s">
        <v>287</v>
      </c>
    </row>
    <row r="13" spans="1:10" ht="21.75" customHeight="1">
      <c r="A13" s="133" t="s">
        <v>291</v>
      </c>
      <c r="B13" s="128">
        <v>0</v>
      </c>
      <c r="C13" s="128">
        <v>0</v>
      </c>
      <c r="D13" s="135" t="s">
        <v>287</v>
      </c>
      <c r="E13" s="135" t="s">
        <v>287</v>
      </c>
      <c r="F13" s="135" t="s">
        <v>287</v>
      </c>
      <c r="G13" s="135" t="s">
        <v>287</v>
      </c>
      <c r="H13" s="135" t="s">
        <v>287</v>
      </c>
      <c r="I13" s="135" t="s">
        <v>287</v>
      </c>
      <c r="J13" s="136" t="s">
        <v>287</v>
      </c>
    </row>
    <row r="14" spans="1:10" ht="21.75" customHeight="1">
      <c r="A14" s="132" t="s">
        <v>292</v>
      </c>
      <c r="B14" s="128">
        <v>1697458092.61</v>
      </c>
      <c r="C14" s="128">
        <v>0</v>
      </c>
      <c r="D14" s="128">
        <v>284678952.35</v>
      </c>
      <c r="E14" s="128">
        <v>560338096</v>
      </c>
      <c r="F14" s="128">
        <v>150920844.35</v>
      </c>
      <c r="G14" s="128">
        <v>688382226</v>
      </c>
      <c r="H14" s="128">
        <v>0</v>
      </c>
      <c r="I14" s="130">
        <v>8640246.55</v>
      </c>
      <c r="J14" s="131">
        <v>4497727.36</v>
      </c>
    </row>
    <row r="15" spans="1:10" ht="21.75" customHeight="1">
      <c r="A15" s="132" t="s">
        <v>293</v>
      </c>
      <c r="B15" s="128">
        <v>1642501349.06</v>
      </c>
      <c r="C15" s="128">
        <v>0</v>
      </c>
      <c r="D15" s="128">
        <v>284658634.8</v>
      </c>
      <c r="E15" s="128">
        <v>559938096</v>
      </c>
      <c r="F15" s="128">
        <v>150920844.35</v>
      </c>
      <c r="G15" s="128">
        <v>635443326</v>
      </c>
      <c r="H15" s="128">
        <v>0</v>
      </c>
      <c r="I15" s="130">
        <v>7042720.55</v>
      </c>
      <c r="J15" s="131">
        <v>4497727.36</v>
      </c>
    </row>
    <row r="16" spans="1:10" ht="21.75" customHeight="1">
      <c r="A16" s="132" t="s">
        <v>294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30">
        <v>0</v>
      </c>
      <c r="J16" s="134">
        <v>0</v>
      </c>
    </row>
    <row r="17" spans="1:10" ht="21.75" customHeight="1">
      <c r="A17" s="133" t="s">
        <v>295</v>
      </c>
      <c r="B17" s="128">
        <v>431843.55</v>
      </c>
      <c r="C17" s="128">
        <v>0</v>
      </c>
      <c r="D17" s="128">
        <v>20317.55</v>
      </c>
      <c r="E17" s="128">
        <v>400000</v>
      </c>
      <c r="F17" s="128">
        <v>0</v>
      </c>
      <c r="G17" s="135" t="s">
        <v>287</v>
      </c>
      <c r="H17" s="135" t="s">
        <v>287</v>
      </c>
      <c r="I17" s="128">
        <v>11526</v>
      </c>
      <c r="J17" s="135" t="s">
        <v>287</v>
      </c>
    </row>
    <row r="18" spans="1:10" ht="21.75" customHeight="1">
      <c r="A18" s="133" t="s">
        <v>296</v>
      </c>
      <c r="B18" s="128">
        <v>0</v>
      </c>
      <c r="C18" s="128">
        <v>0</v>
      </c>
      <c r="D18" s="135" t="s">
        <v>287</v>
      </c>
      <c r="E18" s="135" t="s">
        <v>287</v>
      </c>
      <c r="F18" s="135" t="s">
        <v>287</v>
      </c>
      <c r="G18" s="135" t="s">
        <v>287</v>
      </c>
      <c r="H18" s="135" t="s">
        <v>287</v>
      </c>
      <c r="I18" s="135" t="s">
        <v>287</v>
      </c>
      <c r="J18" s="135" t="s">
        <v>287</v>
      </c>
    </row>
    <row r="19" spans="1:10" ht="21.75" customHeight="1">
      <c r="A19" s="133" t="s">
        <v>297</v>
      </c>
      <c r="B19" s="128">
        <v>0</v>
      </c>
      <c r="C19" s="128">
        <v>0</v>
      </c>
      <c r="D19" s="135" t="s">
        <v>287</v>
      </c>
      <c r="E19" s="135" t="s">
        <v>287</v>
      </c>
      <c r="F19" s="135" t="s">
        <v>287</v>
      </c>
      <c r="G19" s="135" t="s">
        <v>287</v>
      </c>
      <c r="H19" s="135" t="s">
        <v>287</v>
      </c>
      <c r="I19" s="135" t="s">
        <v>287</v>
      </c>
      <c r="J19" s="136" t="s">
        <v>287</v>
      </c>
    </row>
    <row r="20" spans="1:10" ht="21.75" customHeight="1">
      <c r="A20" s="127" t="s">
        <v>298</v>
      </c>
      <c r="B20" s="128">
        <v>198355203.34</v>
      </c>
      <c r="C20" s="128">
        <v>0</v>
      </c>
      <c r="D20" s="128">
        <v>86310984.38</v>
      </c>
      <c r="E20" s="128">
        <v>4424291.54</v>
      </c>
      <c r="F20" s="128">
        <v>3690536.95</v>
      </c>
      <c r="G20" s="128">
        <v>99913494</v>
      </c>
      <c r="H20" s="128">
        <v>0</v>
      </c>
      <c r="I20" s="130">
        <v>2638178.29</v>
      </c>
      <c r="J20" s="131">
        <v>1377718.18</v>
      </c>
    </row>
    <row r="21" spans="1:10" ht="21.75" customHeight="1">
      <c r="A21" s="132" t="s">
        <v>299</v>
      </c>
      <c r="B21" s="128">
        <v>1582780797.2700002</v>
      </c>
      <c r="C21" s="128">
        <v>0</v>
      </c>
      <c r="D21" s="128">
        <v>712711347.77</v>
      </c>
      <c r="E21" s="128">
        <v>17600788.35</v>
      </c>
      <c r="F21" s="128">
        <v>244312968.55</v>
      </c>
      <c r="G21" s="128">
        <v>510613298.19</v>
      </c>
      <c r="H21" s="128">
        <v>0</v>
      </c>
      <c r="I21" s="130">
        <v>65060032.95</v>
      </c>
      <c r="J21" s="131">
        <v>32482361.46</v>
      </c>
    </row>
    <row r="22" spans="1:10" ht="15.75" customHeight="1">
      <c r="A22" s="137"/>
      <c r="B22" s="138"/>
      <c r="C22" s="138"/>
      <c r="D22" s="137"/>
      <c r="E22" s="138"/>
      <c r="F22" s="138"/>
      <c r="G22" s="138"/>
      <c r="H22" s="138"/>
      <c r="I22" s="138"/>
      <c r="J22" s="139"/>
    </row>
  </sheetData>
  <mergeCells count="2">
    <mergeCell ref="A1:J1"/>
    <mergeCell ref="I2:J2"/>
  </mergeCells>
  <printOptions/>
  <pageMargins left="0.5511811023622047" right="0.35433070866141736" top="0.7874015748031497" bottom="0.5905511811023623" header="0.5118110236220472" footer="0.5118110236220472"/>
  <pageSetup errors="blank" firstPageNumber="20" useFirstPageNumber="1" horizontalDpi="600" verticalDpi="600" orientation="landscape" paperSize="9" r:id="rId1"/>
  <headerFooter alignWithMargins="0">
    <oddHeader>&amp;R附表7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13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12.25390625" style="193" customWidth="1"/>
    <col min="2" max="2" width="42.00390625" style="193" customWidth="1"/>
    <col min="3" max="3" width="19.625" style="193" customWidth="1"/>
    <col min="4" max="16384" width="9.00390625" style="193" customWidth="1"/>
  </cols>
  <sheetData>
    <row r="1" spans="1:3" ht="36.75" customHeight="1">
      <c r="A1" s="332" t="s">
        <v>400</v>
      </c>
      <c r="B1" s="332"/>
      <c r="C1" s="332"/>
    </row>
    <row r="2" ht="28.5" customHeight="1">
      <c r="C2" s="194"/>
    </row>
    <row r="3" spans="1:3" ht="52.5" customHeight="1">
      <c r="A3" s="195" t="s">
        <v>359</v>
      </c>
      <c r="B3" s="196"/>
      <c r="C3" s="197" t="s">
        <v>360</v>
      </c>
    </row>
    <row r="4" spans="1:3" s="198" customFormat="1" ht="24.75" customHeight="1">
      <c r="A4" s="333" t="s">
        <v>361</v>
      </c>
      <c r="B4" s="333" t="s">
        <v>362</v>
      </c>
      <c r="C4" s="335" t="s">
        <v>363</v>
      </c>
    </row>
    <row r="5" spans="1:3" s="198" customFormat="1" ht="24.75" customHeight="1">
      <c r="A5" s="334"/>
      <c r="B5" s="334"/>
      <c r="C5" s="336"/>
    </row>
    <row r="6" spans="1:3" s="198" customFormat="1" ht="24.75" customHeight="1">
      <c r="A6" s="199">
        <v>1030601</v>
      </c>
      <c r="B6" s="200" t="s">
        <v>364</v>
      </c>
      <c r="C6" s="200"/>
    </row>
    <row r="7" spans="1:3" s="198" customFormat="1" ht="24.75" customHeight="1">
      <c r="A7" s="199">
        <v>1030602</v>
      </c>
      <c r="B7" s="200" t="s">
        <v>365</v>
      </c>
      <c r="C7" s="200"/>
    </row>
    <row r="8" spans="1:3" s="198" customFormat="1" ht="24.75" customHeight="1">
      <c r="A8" s="199">
        <v>1030603</v>
      </c>
      <c r="B8" s="200" t="s">
        <v>366</v>
      </c>
      <c r="C8" s="200"/>
    </row>
    <row r="9" spans="1:3" s="198" customFormat="1" ht="24.75" customHeight="1">
      <c r="A9" s="199">
        <v>1030604</v>
      </c>
      <c r="B9" s="200" t="s">
        <v>367</v>
      </c>
      <c r="C9" s="200"/>
    </row>
    <row r="10" spans="1:3" s="198" customFormat="1" ht="24.75" customHeight="1">
      <c r="A10" s="199">
        <v>1030698</v>
      </c>
      <c r="B10" s="200" t="s">
        <v>368</v>
      </c>
      <c r="C10" s="200"/>
    </row>
    <row r="11" spans="1:3" s="198" customFormat="1" ht="24.75" customHeight="1">
      <c r="A11" s="199"/>
      <c r="B11" s="201" t="s">
        <v>369</v>
      </c>
      <c r="C11" s="200"/>
    </row>
    <row r="12" spans="1:3" s="198" customFormat="1" ht="24.75" customHeight="1">
      <c r="A12" s="199"/>
      <c r="B12" s="201" t="s">
        <v>370</v>
      </c>
      <c r="C12" s="200"/>
    </row>
    <row r="13" ht="24.75" customHeight="1">
      <c r="A13" s="202" t="s">
        <v>358</v>
      </c>
    </row>
  </sheetData>
  <sheetProtection/>
  <mergeCells count="4">
    <mergeCell ref="A1:C1"/>
    <mergeCell ref="A4:A5"/>
    <mergeCell ref="B4:B5"/>
    <mergeCell ref="C4:C5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C31"/>
  <sheetViews>
    <sheetView zoomScale="85" zoomScaleNormal="85" zoomScaleSheetLayoutView="100" workbookViewId="0" topLeftCell="A1">
      <selection activeCell="E17" sqref="E17"/>
    </sheetView>
  </sheetViews>
  <sheetFormatPr defaultColWidth="9.00390625" defaultRowHeight="14.25"/>
  <cols>
    <col min="1" max="1" width="14.50390625" style="193" customWidth="1"/>
    <col min="2" max="2" width="48.50390625" style="193" customWidth="1"/>
    <col min="3" max="3" width="26.50390625" style="193" customWidth="1"/>
    <col min="4" max="16384" width="9.00390625" style="193" customWidth="1"/>
  </cols>
  <sheetData>
    <row r="1" spans="1:3" ht="19.5" customHeight="1">
      <c r="A1" s="337" t="s">
        <v>401</v>
      </c>
      <c r="B1" s="337"/>
      <c r="C1" s="337"/>
    </row>
    <row r="2" ht="19.5" customHeight="1">
      <c r="C2" s="194"/>
    </row>
    <row r="3" spans="1:3" ht="19.5" customHeight="1">
      <c r="A3" s="338" t="s">
        <v>371</v>
      </c>
      <c r="B3" s="338"/>
      <c r="C3" s="197" t="s">
        <v>372</v>
      </c>
    </row>
    <row r="4" spans="1:3" s="203" customFormat="1" ht="19.5" customHeight="1">
      <c r="A4" s="339" t="s">
        <v>373</v>
      </c>
      <c r="B4" s="342" t="s">
        <v>374</v>
      </c>
      <c r="C4" s="339" t="s">
        <v>375</v>
      </c>
    </row>
    <row r="5" spans="1:3" s="203" customFormat="1" ht="19.5" customHeight="1">
      <c r="A5" s="340"/>
      <c r="B5" s="343"/>
      <c r="C5" s="340"/>
    </row>
    <row r="6" spans="1:3" s="203" customFormat="1" ht="38.25" customHeight="1">
      <c r="A6" s="341"/>
      <c r="B6" s="344"/>
      <c r="C6" s="341"/>
    </row>
    <row r="7" spans="1:3" s="203" customFormat="1" ht="18" customHeight="1">
      <c r="A7" s="204">
        <v>223</v>
      </c>
      <c r="B7" s="205" t="s">
        <v>376</v>
      </c>
      <c r="C7" s="205"/>
    </row>
    <row r="8" spans="1:3" s="203" customFormat="1" ht="18" customHeight="1">
      <c r="A8" s="204">
        <v>22301</v>
      </c>
      <c r="B8" s="205" t="s">
        <v>377</v>
      </c>
      <c r="C8" s="205"/>
    </row>
    <row r="9" spans="1:3" s="203" customFormat="1" ht="18" customHeight="1">
      <c r="A9" s="204">
        <v>2230101</v>
      </c>
      <c r="B9" s="205" t="s">
        <v>378</v>
      </c>
      <c r="C9" s="205"/>
    </row>
    <row r="10" spans="1:3" s="203" customFormat="1" ht="18" customHeight="1">
      <c r="A10" s="204">
        <v>2230102</v>
      </c>
      <c r="B10" s="205" t="s">
        <v>379</v>
      </c>
      <c r="C10" s="205"/>
    </row>
    <row r="11" spans="1:3" s="203" customFormat="1" ht="18" customHeight="1">
      <c r="A11" s="204">
        <v>2230103</v>
      </c>
      <c r="B11" s="205" t="s">
        <v>380</v>
      </c>
      <c r="C11" s="205"/>
    </row>
    <row r="12" spans="1:3" s="203" customFormat="1" ht="18" customHeight="1">
      <c r="A12" s="204"/>
      <c r="B12" s="206" t="s">
        <v>381</v>
      </c>
      <c r="C12" s="205"/>
    </row>
    <row r="13" spans="1:3" s="203" customFormat="1" ht="18" customHeight="1">
      <c r="A13" s="204">
        <v>2230199</v>
      </c>
      <c r="B13" s="205" t="s">
        <v>382</v>
      </c>
      <c r="C13" s="205"/>
    </row>
    <row r="14" spans="1:3" s="203" customFormat="1" ht="18" customHeight="1">
      <c r="A14" s="204">
        <v>22302</v>
      </c>
      <c r="B14" s="205" t="s">
        <v>383</v>
      </c>
      <c r="C14" s="207"/>
    </row>
    <row r="15" spans="1:3" s="203" customFormat="1" ht="18" customHeight="1">
      <c r="A15" s="204">
        <v>2230201</v>
      </c>
      <c r="B15" s="204" t="s">
        <v>384</v>
      </c>
      <c r="C15" s="207"/>
    </row>
    <row r="16" spans="1:3" s="203" customFormat="1" ht="18" customHeight="1">
      <c r="A16" s="204">
        <v>2230202</v>
      </c>
      <c r="B16" s="205" t="s">
        <v>385</v>
      </c>
      <c r="C16" s="207"/>
    </row>
    <row r="17" spans="1:3" s="203" customFormat="1" ht="18" customHeight="1">
      <c r="A17" s="204">
        <v>2230203</v>
      </c>
      <c r="B17" s="204" t="s">
        <v>386</v>
      </c>
      <c r="C17" s="207"/>
    </row>
    <row r="18" spans="1:3" s="203" customFormat="1" ht="18" customHeight="1">
      <c r="A18" s="204"/>
      <c r="B18" s="206" t="s">
        <v>381</v>
      </c>
      <c r="C18" s="207"/>
    </row>
    <row r="19" spans="1:3" s="203" customFormat="1" ht="18" customHeight="1">
      <c r="A19" s="204">
        <v>2230299</v>
      </c>
      <c r="B19" s="205" t="s">
        <v>387</v>
      </c>
      <c r="C19" s="207"/>
    </row>
    <row r="20" spans="1:3" s="203" customFormat="1" ht="18" customHeight="1">
      <c r="A20" s="204">
        <v>22303</v>
      </c>
      <c r="B20" s="204" t="s">
        <v>388</v>
      </c>
      <c r="C20" s="207"/>
    </row>
    <row r="21" spans="1:3" s="203" customFormat="1" ht="18" customHeight="1">
      <c r="A21" s="204">
        <v>2230301</v>
      </c>
      <c r="B21" s="204" t="s">
        <v>389</v>
      </c>
      <c r="C21" s="207"/>
    </row>
    <row r="22" spans="1:3" s="203" customFormat="1" ht="18" customHeight="1">
      <c r="A22" s="204">
        <v>22304</v>
      </c>
      <c r="B22" s="204" t="s">
        <v>390</v>
      </c>
      <c r="C22" s="207"/>
    </row>
    <row r="23" spans="1:3" s="203" customFormat="1" ht="18" customHeight="1">
      <c r="A23" s="204">
        <v>2230401</v>
      </c>
      <c r="B23" s="204" t="s">
        <v>391</v>
      </c>
      <c r="C23" s="207"/>
    </row>
    <row r="24" spans="1:3" s="203" customFormat="1" ht="18" customHeight="1">
      <c r="A24" s="204">
        <v>2230402</v>
      </c>
      <c r="B24" s="204" t="s">
        <v>392</v>
      </c>
      <c r="C24" s="207"/>
    </row>
    <row r="25" spans="1:3" s="203" customFormat="1" ht="18" customHeight="1">
      <c r="A25" s="204">
        <v>2230499</v>
      </c>
      <c r="B25" s="204" t="s">
        <v>393</v>
      </c>
      <c r="C25" s="207"/>
    </row>
    <row r="26" spans="1:3" s="203" customFormat="1" ht="18" customHeight="1">
      <c r="A26" s="204">
        <v>22399</v>
      </c>
      <c r="B26" s="204" t="s">
        <v>394</v>
      </c>
      <c r="C26" s="207"/>
    </row>
    <row r="27" spans="1:3" s="203" customFormat="1" ht="18" customHeight="1">
      <c r="A27" s="204">
        <v>2239901</v>
      </c>
      <c r="B27" s="204" t="s">
        <v>395</v>
      </c>
      <c r="C27" s="207"/>
    </row>
    <row r="28" spans="1:3" s="203" customFormat="1" ht="18" customHeight="1">
      <c r="A28" s="204"/>
      <c r="B28" s="208" t="s">
        <v>396</v>
      </c>
      <c r="C28" s="205"/>
    </row>
    <row r="29" spans="1:3" s="203" customFormat="1" ht="18" customHeight="1">
      <c r="A29" s="204"/>
      <c r="B29" s="208" t="s">
        <v>397</v>
      </c>
      <c r="C29" s="207"/>
    </row>
    <row r="30" spans="1:3" s="203" customFormat="1" ht="18" customHeight="1">
      <c r="A30" s="204"/>
      <c r="B30" s="208" t="s">
        <v>398</v>
      </c>
      <c r="C30" s="205"/>
    </row>
    <row r="31" s="203" customFormat="1" ht="31.5" customHeight="1">
      <c r="A31" s="209" t="s">
        <v>399</v>
      </c>
    </row>
  </sheetData>
  <sheetProtection/>
  <mergeCells count="5">
    <mergeCell ref="A1:C1"/>
    <mergeCell ref="A3:B3"/>
    <mergeCell ref="A4:A6"/>
    <mergeCell ref="B4:B6"/>
    <mergeCell ref="C4:C6"/>
  </mergeCells>
  <printOptions horizontalCentered="1" verticalCentered="1"/>
  <pageMargins left="0.15748031496062992" right="0.15748031496062992" top="0.35433070866141736" bottom="0.2362204724409449" header="0.31496062992125984" footer="0.1968503937007874"/>
  <pageSetup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2:C5"/>
  <sheetViews>
    <sheetView workbookViewId="0" topLeftCell="A1">
      <selection activeCell="B5" sqref="B5:C5"/>
    </sheetView>
  </sheetViews>
  <sheetFormatPr defaultColWidth="9.00390625" defaultRowHeight="14.25"/>
  <cols>
    <col min="1" max="1" width="19.25390625" style="210" customWidth="1"/>
    <col min="2" max="3" width="27.875" style="210" customWidth="1"/>
    <col min="4" max="16384" width="9.00390625" style="210" customWidth="1"/>
  </cols>
  <sheetData>
    <row r="2" spans="1:3" ht="41.25" customHeight="1">
      <c r="A2" s="345" t="s">
        <v>405</v>
      </c>
      <c r="B2" s="345"/>
      <c r="C2" s="345"/>
    </row>
    <row r="3" ht="24" customHeight="1">
      <c r="C3" s="211" t="s">
        <v>35</v>
      </c>
    </row>
    <row r="4" spans="1:3" ht="30" customHeight="1">
      <c r="A4" s="212" t="s">
        <v>32</v>
      </c>
      <c r="B4" s="212" t="s">
        <v>402</v>
      </c>
      <c r="C4" s="212" t="s">
        <v>403</v>
      </c>
    </row>
    <row r="5" spans="1:3" ht="30" customHeight="1">
      <c r="A5" s="212" t="s">
        <v>404</v>
      </c>
      <c r="B5" s="283">
        <v>24.84</v>
      </c>
      <c r="C5" s="283">
        <v>24.84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2:C5"/>
  <sheetViews>
    <sheetView workbookViewId="0" topLeftCell="A1">
      <selection activeCell="C10" sqref="C10"/>
    </sheetView>
  </sheetViews>
  <sheetFormatPr defaultColWidth="9.00390625" defaultRowHeight="14.25"/>
  <cols>
    <col min="1" max="1" width="26.50390625" style="210" customWidth="1"/>
    <col min="2" max="2" width="25.875" style="210" customWidth="1"/>
    <col min="3" max="3" width="27.875" style="210" customWidth="1"/>
    <col min="4" max="16384" width="9.00390625" style="210" customWidth="1"/>
  </cols>
  <sheetData>
    <row r="2" spans="1:3" ht="41.25" customHeight="1">
      <c r="A2" s="345" t="s">
        <v>406</v>
      </c>
      <c r="B2" s="345"/>
      <c r="C2" s="345"/>
    </row>
    <row r="3" ht="24" customHeight="1">
      <c r="C3" s="211" t="s">
        <v>35</v>
      </c>
    </row>
    <row r="4" spans="1:3" ht="30" customHeight="1">
      <c r="A4" s="212" t="s">
        <v>32</v>
      </c>
      <c r="B4" s="212" t="s">
        <v>402</v>
      </c>
      <c r="C4" s="212" t="s">
        <v>403</v>
      </c>
    </row>
    <row r="5" spans="1:3" ht="30" customHeight="1">
      <c r="A5" s="212" t="s">
        <v>404</v>
      </c>
      <c r="B5" s="213">
        <v>1.94</v>
      </c>
      <c r="C5" s="213">
        <v>1.94</v>
      </c>
    </row>
    <row r="6" ht="15.75" customHeight="1"/>
  </sheetData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H15" sqref="H15"/>
    </sheetView>
  </sheetViews>
  <sheetFormatPr defaultColWidth="5.375" defaultRowHeight="12.75" customHeight="1"/>
  <cols>
    <col min="1" max="1" width="20.25390625" style="280" customWidth="1"/>
    <col min="2" max="2" width="21.125" style="280" customWidth="1"/>
    <col min="3" max="4" width="17.875" style="280" customWidth="1"/>
    <col min="5" max="5" width="23.125" style="280" customWidth="1"/>
    <col min="6" max="6" width="25.625" style="280" customWidth="1"/>
    <col min="7" max="193" width="6.875" style="274" customWidth="1"/>
    <col min="194" max="16384" width="5.375" style="274" customWidth="1"/>
  </cols>
  <sheetData>
    <row r="1" spans="1:6" ht="25.5" customHeight="1">
      <c r="A1" s="348" t="s">
        <v>979</v>
      </c>
      <c r="B1" s="348"/>
      <c r="C1" s="348"/>
      <c r="D1" s="348"/>
      <c r="E1" s="348"/>
      <c r="F1" s="348"/>
    </row>
    <row r="2" spans="1:6" ht="21" customHeight="1">
      <c r="A2" s="275"/>
      <c r="B2" s="275"/>
      <c r="C2" s="275"/>
      <c r="D2" s="275"/>
      <c r="E2" s="275"/>
      <c r="F2" s="276" t="s">
        <v>35</v>
      </c>
    </row>
    <row r="3" spans="1:6" s="278" customFormat="1" ht="40.5" customHeight="1">
      <c r="A3" s="350" t="s">
        <v>30</v>
      </c>
      <c r="B3" s="350" t="s">
        <v>975</v>
      </c>
      <c r="C3" s="351" t="s">
        <v>958</v>
      </c>
      <c r="D3" s="349" t="s">
        <v>976</v>
      </c>
      <c r="E3" s="349"/>
      <c r="F3" s="349"/>
    </row>
    <row r="4" spans="1:6" s="278" customFormat="1" ht="30.75" customHeight="1">
      <c r="A4" s="350"/>
      <c r="B4" s="350"/>
      <c r="C4" s="351"/>
      <c r="D4" s="277" t="s">
        <v>977</v>
      </c>
      <c r="E4" s="277" t="s">
        <v>978</v>
      </c>
      <c r="F4" s="277" t="s">
        <v>960</v>
      </c>
    </row>
    <row r="5" spans="1:6" s="279" customFormat="1" ht="36.75" customHeight="1">
      <c r="A5" s="281">
        <v>1970</v>
      </c>
      <c r="B5" s="281">
        <v>6</v>
      </c>
      <c r="C5" s="282">
        <v>400</v>
      </c>
      <c r="D5" s="281">
        <v>1564</v>
      </c>
      <c r="E5" s="281">
        <v>100</v>
      </c>
      <c r="F5" s="281">
        <v>1464</v>
      </c>
    </row>
    <row r="6" spans="1:6" s="278" customFormat="1" ht="18.75" customHeight="1">
      <c r="A6" s="346" t="s">
        <v>410</v>
      </c>
      <c r="B6" s="346"/>
      <c r="C6" s="346"/>
      <c r="D6" s="346"/>
      <c r="E6" s="346"/>
      <c r="F6" s="346"/>
    </row>
    <row r="7" spans="1:6" s="278" customFormat="1" ht="12.75" customHeight="1">
      <c r="A7" s="346"/>
      <c r="B7" s="346"/>
      <c r="C7" s="346"/>
      <c r="D7" s="346"/>
      <c r="E7" s="346"/>
      <c r="F7" s="346"/>
    </row>
    <row r="8" spans="1:6" s="278" customFormat="1" ht="12.75" customHeight="1">
      <c r="A8" s="346"/>
      <c r="B8" s="346"/>
      <c r="C8" s="346"/>
      <c r="D8" s="346"/>
      <c r="E8" s="346"/>
      <c r="F8" s="346"/>
    </row>
    <row r="9" spans="1:6" s="278" customFormat="1" ht="12.75" customHeight="1">
      <c r="A9" s="346"/>
      <c r="B9" s="346"/>
      <c r="C9" s="346"/>
      <c r="D9" s="346"/>
      <c r="E9" s="346"/>
      <c r="F9" s="346"/>
    </row>
    <row r="10" spans="1:6" s="278" customFormat="1" ht="12.75" customHeight="1">
      <c r="A10" s="346"/>
      <c r="B10" s="346"/>
      <c r="C10" s="346"/>
      <c r="D10" s="346"/>
      <c r="E10" s="346"/>
      <c r="F10" s="346"/>
    </row>
    <row r="11" spans="1:6" s="278" customFormat="1" ht="12.75" customHeight="1">
      <c r="A11" s="346"/>
      <c r="B11" s="346"/>
      <c r="C11" s="346"/>
      <c r="D11" s="346"/>
      <c r="E11" s="346"/>
      <c r="F11" s="346"/>
    </row>
    <row r="12" spans="1:6" s="278" customFormat="1" ht="12.75" customHeight="1">
      <c r="A12" s="346"/>
      <c r="B12" s="346"/>
      <c r="C12" s="346"/>
      <c r="D12" s="346"/>
      <c r="E12" s="346"/>
      <c r="F12" s="346"/>
    </row>
    <row r="13" spans="1:6" ht="12.75" customHeight="1">
      <c r="A13" s="347"/>
      <c r="B13" s="347"/>
      <c r="C13" s="347"/>
      <c r="D13" s="347"/>
      <c r="E13" s="347"/>
      <c r="F13" s="347"/>
    </row>
    <row r="14" spans="1:6" ht="12.75" customHeight="1">
      <c r="A14" s="347"/>
      <c r="B14" s="347"/>
      <c r="C14" s="347"/>
      <c r="D14" s="347"/>
      <c r="E14" s="347"/>
      <c r="F14" s="347"/>
    </row>
    <row r="15" spans="1:6" ht="9.75" customHeight="1">
      <c r="A15" s="347"/>
      <c r="B15" s="347"/>
      <c r="C15" s="347"/>
      <c r="D15" s="347"/>
      <c r="E15" s="347"/>
      <c r="F15" s="347"/>
    </row>
    <row r="16" spans="1:6" ht="12.75" customHeight="1" hidden="1">
      <c r="A16" s="347"/>
      <c r="B16" s="347"/>
      <c r="C16" s="347"/>
      <c r="D16" s="347"/>
      <c r="E16" s="347"/>
      <c r="F16" s="347"/>
    </row>
  </sheetData>
  <mergeCells count="6">
    <mergeCell ref="A6:F16"/>
    <mergeCell ref="A1:F1"/>
    <mergeCell ref="D3:F3"/>
    <mergeCell ref="A3:A4"/>
    <mergeCell ref="B3:B4"/>
    <mergeCell ref="C3:C4"/>
  </mergeCells>
  <printOptions horizontalCentered="1"/>
  <pageMargins left="0.39305555555555555" right="0.39305555555555555" top="1.1020833333333333" bottom="0.5902777777777778" header="0.5902777777777778" footer="0.3541666666666667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I34"/>
  <sheetViews>
    <sheetView workbookViewId="0" topLeftCell="A1">
      <selection activeCell="D35" sqref="D35"/>
    </sheetView>
  </sheetViews>
  <sheetFormatPr defaultColWidth="9.00390625" defaultRowHeight="14.25"/>
  <cols>
    <col min="1" max="1" width="6.125" style="248" customWidth="1"/>
    <col min="2" max="2" width="24.125" style="248" customWidth="1"/>
    <col min="3" max="3" width="13.25390625" style="260" customWidth="1"/>
    <col min="4" max="4" width="12.625" style="260" customWidth="1"/>
    <col min="5" max="5" width="11.25390625" style="260" customWidth="1"/>
    <col min="6" max="6" width="12.625" style="260" customWidth="1"/>
    <col min="7" max="16384" width="9.00390625" style="248" customWidth="1"/>
  </cols>
  <sheetData>
    <row r="1" spans="1:6" ht="31.5" customHeight="1">
      <c r="A1" s="291" t="s">
        <v>945</v>
      </c>
      <c r="B1" s="291"/>
      <c r="C1" s="291"/>
      <c r="D1" s="291"/>
      <c r="E1" s="291"/>
      <c r="F1" s="291"/>
    </row>
    <row r="2" spans="1:6" ht="19.5" customHeight="1">
      <c r="A2" s="249"/>
      <c r="B2" s="250"/>
      <c r="C2" s="251"/>
      <c r="D2" s="252"/>
      <c r="E2" s="252"/>
      <c r="F2" s="252" t="s">
        <v>35</v>
      </c>
    </row>
    <row r="3" spans="1:6" ht="19.5" customHeight="1">
      <c r="A3" s="292" t="s">
        <v>208</v>
      </c>
      <c r="B3" s="293"/>
      <c r="C3" s="296" t="s">
        <v>209</v>
      </c>
      <c r="D3" s="296" t="s">
        <v>210</v>
      </c>
      <c r="E3" s="296" t="s">
        <v>211</v>
      </c>
      <c r="F3" s="296" t="s">
        <v>212</v>
      </c>
    </row>
    <row r="4" spans="1:6" ht="13.5">
      <c r="A4" s="294" t="s">
        <v>213</v>
      </c>
      <c r="B4" s="294" t="s">
        <v>214</v>
      </c>
      <c r="C4" s="297"/>
      <c r="D4" s="297"/>
      <c r="E4" s="297"/>
      <c r="F4" s="297"/>
    </row>
    <row r="5" spans="1:6" ht="13.5">
      <c r="A5" s="295"/>
      <c r="B5" s="295"/>
      <c r="C5" s="298"/>
      <c r="D5" s="298"/>
      <c r="E5" s="298"/>
      <c r="F5" s="298"/>
    </row>
    <row r="6" spans="1:7" ht="24.75" customHeight="1">
      <c r="A6" s="253">
        <v>201</v>
      </c>
      <c r="B6" s="254" t="s">
        <v>215</v>
      </c>
      <c r="C6" s="255">
        <v>43842</v>
      </c>
      <c r="D6" s="256">
        <v>44416</v>
      </c>
      <c r="E6" s="255">
        <f aca="true" t="shared" si="0" ref="E6:E26">D6-C6</f>
        <v>574</v>
      </c>
      <c r="F6" s="257">
        <f aca="true" t="shared" si="1" ref="F6:F24">E6/C6</f>
        <v>0.013092468409287898</v>
      </c>
      <c r="G6" s="258"/>
    </row>
    <row r="7" spans="1:7" ht="24.75" customHeight="1">
      <c r="A7" s="253">
        <v>203</v>
      </c>
      <c r="B7" s="254" t="s">
        <v>216</v>
      </c>
      <c r="C7" s="255">
        <v>240</v>
      </c>
      <c r="D7" s="255">
        <v>200</v>
      </c>
      <c r="E7" s="255">
        <f t="shared" si="0"/>
        <v>-40</v>
      </c>
      <c r="F7" s="257">
        <f t="shared" si="1"/>
        <v>-0.16666666666666666</v>
      </c>
      <c r="G7" s="258"/>
    </row>
    <row r="8" spans="1:7" ht="24.75" customHeight="1">
      <c r="A8" s="253">
        <v>204</v>
      </c>
      <c r="B8" s="254" t="s">
        <v>217</v>
      </c>
      <c r="C8" s="255">
        <v>21509</v>
      </c>
      <c r="D8" s="255">
        <v>21156</v>
      </c>
      <c r="E8" s="255">
        <f t="shared" si="0"/>
        <v>-353</v>
      </c>
      <c r="F8" s="257">
        <f t="shared" si="1"/>
        <v>-0.016411734622716074</v>
      </c>
      <c r="G8" s="258"/>
    </row>
    <row r="9" spans="1:7" ht="24.75" customHeight="1">
      <c r="A9" s="253">
        <v>205</v>
      </c>
      <c r="B9" s="254" t="s">
        <v>218</v>
      </c>
      <c r="C9" s="255">
        <v>96579</v>
      </c>
      <c r="D9" s="255">
        <v>99959</v>
      </c>
      <c r="E9" s="255">
        <f t="shared" si="0"/>
        <v>3380</v>
      </c>
      <c r="F9" s="257">
        <f t="shared" si="1"/>
        <v>0.034997256132285486</v>
      </c>
      <c r="G9" s="258"/>
    </row>
    <row r="10" spans="1:7" ht="24.75" customHeight="1">
      <c r="A10" s="253">
        <v>206</v>
      </c>
      <c r="B10" s="254" t="s">
        <v>219</v>
      </c>
      <c r="C10" s="255">
        <v>863</v>
      </c>
      <c r="D10" s="255">
        <v>951</v>
      </c>
      <c r="E10" s="255">
        <f t="shared" si="0"/>
        <v>88</v>
      </c>
      <c r="F10" s="257">
        <f t="shared" si="1"/>
        <v>0.10196987253765932</v>
      </c>
      <c r="G10" s="258"/>
    </row>
    <row r="11" spans="1:7" ht="24.75" customHeight="1">
      <c r="A11" s="253">
        <v>207</v>
      </c>
      <c r="B11" s="254" t="s">
        <v>220</v>
      </c>
      <c r="C11" s="255">
        <v>3303</v>
      </c>
      <c r="D11" s="255">
        <v>3441</v>
      </c>
      <c r="E11" s="255">
        <f t="shared" si="0"/>
        <v>138</v>
      </c>
      <c r="F11" s="257">
        <f t="shared" si="1"/>
        <v>0.04178019981834696</v>
      </c>
      <c r="G11" s="258"/>
    </row>
    <row r="12" spans="1:7" ht="24.75" customHeight="1">
      <c r="A12" s="253">
        <v>208</v>
      </c>
      <c r="B12" s="254" t="s">
        <v>221</v>
      </c>
      <c r="C12" s="255">
        <v>77968</v>
      </c>
      <c r="D12" s="255">
        <v>84256</v>
      </c>
      <c r="E12" s="255">
        <f t="shared" si="0"/>
        <v>6288</v>
      </c>
      <c r="F12" s="257">
        <f t="shared" si="1"/>
        <v>0.08064847116765853</v>
      </c>
      <c r="G12" s="258"/>
    </row>
    <row r="13" spans="1:7" ht="24.75" customHeight="1">
      <c r="A13" s="253">
        <v>210</v>
      </c>
      <c r="B13" s="254" t="s">
        <v>222</v>
      </c>
      <c r="C13" s="255">
        <v>75025</v>
      </c>
      <c r="D13" s="255">
        <v>76234</v>
      </c>
      <c r="E13" s="255">
        <f t="shared" si="0"/>
        <v>1209</v>
      </c>
      <c r="F13" s="257">
        <f t="shared" si="1"/>
        <v>0.01611462845718094</v>
      </c>
      <c r="G13" s="258"/>
    </row>
    <row r="14" spans="1:7" ht="24.75" customHeight="1">
      <c r="A14" s="253">
        <v>211</v>
      </c>
      <c r="B14" s="254" t="s">
        <v>223</v>
      </c>
      <c r="C14" s="255">
        <v>7804</v>
      </c>
      <c r="D14" s="255">
        <v>9882</v>
      </c>
      <c r="E14" s="255">
        <f t="shared" si="0"/>
        <v>2078</v>
      </c>
      <c r="F14" s="257">
        <f t="shared" si="1"/>
        <v>0.26627370579190157</v>
      </c>
      <c r="G14" s="258"/>
    </row>
    <row r="15" spans="1:7" ht="24.75" customHeight="1">
      <c r="A15" s="253">
        <v>212</v>
      </c>
      <c r="B15" s="254" t="s">
        <v>224</v>
      </c>
      <c r="C15" s="255">
        <v>33570</v>
      </c>
      <c r="D15" s="255">
        <v>32672</v>
      </c>
      <c r="E15" s="255">
        <f t="shared" si="0"/>
        <v>-898</v>
      </c>
      <c r="F15" s="257">
        <f t="shared" si="1"/>
        <v>-0.026750074471254097</v>
      </c>
      <c r="G15" s="258"/>
    </row>
    <row r="16" spans="1:7" ht="24.75" customHeight="1">
      <c r="A16" s="253">
        <v>213</v>
      </c>
      <c r="B16" s="254" t="s">
        <v>225</v>
      </c>
      <c r="C16" s="255">
        <v>51955</v>
      </c>
      <c r="D16" s="256">
        <v>53073</v>
      </c>
      <c r="E16" s="255">
        <f t="shared" si="0"/>
        <v>1118</v>
      </c>
      <c r="F16" s="257">
        <f t="shared" si="1"/>
        <v>0.02151862188432297</v>
      </c>
      <c r="G16" s="258"/>
    </row>
    <row r="17" spans="1:7" ht="24.75" customHeight="1">
      <c r="A17" s="253">
        <v>214</v>
      </c>
      <c r="B17" s="254" t="s">
        <v>226</v>
      </c>
      <c r="C17" s="255">
        <v>10662</v>
      </c>
      <c r="D17" s="255">
        <v>10149</v>
      </c>
      <c r="E17" s="255">
        <f t="shared" si="0"/>
        <v>-513</v>
      </c>
      <c r="F17" s="257">
        <f t="shared" si="1"/>
        <v>-0.04811480022509848</v>
      </c>
      <c r="G17" s="258"/>
    </row>
    <row r="18" spans="1:7" ht="24.75" customHeight="1">
      <c r="A18" s="253">
        <v>215</v>
      </c>
      <c r="B18" s="254" t="s">
        <v>227</v>
      </c>
      <c r="C18" s="255">
        <v>3185</v>
      </c>
      <c r="D18" s="255">
        <v>12610</v>
      </c>
      <c r="E18" s="255">
        <f t="shared" si="0"/>
        <v>9425</v>
      </c>
      <c r="F18" s="257">
        <f t="shared" si="1"/>
        <v>2.9591836734693877</v>
      </c>
      <c r="G18" s="258"/>
    </row>
    <row r="19" spans="1:7" ht="24.75" customHeight="1">
      <c r="A19" s="253">
        <v>216</v>
      </c>
      <c r="B19" s="254" t="s">
        <v>228</v>
      </c>
      <c r="C19" s="255">
        <v>3562</v>
      </c>
      <c r="D19" s="255">
        <v>3545</v>
      </c>
      <c r="E19" s="255">
        <f t="shared" si="0"/>
        <v>-17</v>
      </c>
      <c r="F19" s="257">
        <f t="shared" si="1"/>
        <v>-0.004772599663110612</v>
      </c>
      <c r="G19" s="258"/>
    </row>
    <row r="20" spans="1:7" ht="24.75" customHeight="1">
      <c r="A20" s="253">
        <v>217</v>
      </c>
      <c r="B20" s="254" t="s">
        <v>229</v>
      </c>
      <c r="C20" s="255">
        <v>180</v>
      </c>
      <c r="D20" s="255">
        <v>150</v>
      </c>
      <c r="E20" s="255">
        <f t="shared" si="0"/>
        <v>-30</v>
      </c>
      <c r="F20" s="257">
        <f t="shared" si="1"/>
        <v>-0.16666666666666666</v>
      </c>
      <c r="G20" s="258"/>
    </row>
    <row r="21" spans="1:7" ht="24.75" customHeight="1">
      <c r="A21" s="253">
        <v>220</v>
      </c>
      <c r="B21" s="254" t="s">
        <v>230</v>
      </c>
      <c r="C21" s="255">
        <v>6552</v>
      </c>
      <c r="D21" s="255">
        <v>6761</v>
      </c>
      <c r="E21" s="255">
        <f t="shared" si="0"/>
        <v>209</v>
      </c>
      <c r="F21" s="257">
        <f t="shared" si="1"/>
        <v>0.031898656898656896</v>
      </c>
      <c r="G21" s="258"/>
    </row>
    <row r="22" spans="1:7" ht="24.75" customHeight="1">
      <c r="A22" s="253">
        <v>221</v>
      </c>
      <c r="B22" s="254" t="s">
        <v>231</v>
      </c>
      <c r="C22" s="255">
        <v>17050</v>
      </c>
      <c r="D22" s="255">
        <v>17660</v>
      </c>
      <c r="E22" s="255">
        <f t="shared" si="0"/>
        <v>610</v>
      </c>
      <c r="F22" s="257">
        <f t="shared" si="1"/>
        <v>0.03577712609970674</v>
      </c>
      <c r="G22" s="258"/>
    </row>
    <row r="23" spans="1:7" ht="24.75" customHeight="1">
      <c r="A23" s="253">
        <v>222</v>
      </c>
      <c r="B23" s="254" t="s">
        <v>232</v>
      </c>
      <c r="C23" s="255">
        <v>1123</v>
      </c>
      <c r="D23" s="255">
        <v>1161</v>
      </c>
      <c r="E23" s="255">
        <f t="shared" si="0"/>
        <v>38</v>
      </c>
      <c r="F23" s="257">
        <f t="shared" si="1"/>
        <v>0.03383793410507569</v>
      </c>
      <c r="G23" s="258"/>
    </row>
    <row r="24" spans="1:7" ht="24.75" customHeight="1">
      <c r="A24" s="253">
        <v>227</v>
      </c>
      <c r="B24" s="254" t="s">
        <v>88</v>
      </c>
      <c r="C24" s="255">
        <v>5000</v>
      </c>
      <c r="D24" s="255">
        <v>4900</v>
      </c>
      <c r="E24" s="255">
        <f t="shared" si="0"/>
        <v>-100</v>
      </c>
      <c r="F24" s="257">
        <f t="shared" si="1"/>
        <v>-0.02</v>
      </c>
      <c r="G24" s="258"/>
    </row>
    <row r="25" spans="1:7" ht="24.75" customHeight="1">
      <c r="A25" s="253">
        <v>229</v>
      </c>
      <c r="B25" s="254" t="s">
        <v>233</v>
      </c>
      <c r="C25" s="255"/>
      <c r="D25" s="255">
        <v>0</v>
      </c>
      <c r="E25" s="255">
        <f t="shared" si="0"/>
        <v>0</v>
      </c>
      <c r="F25" s="257"/>
      <c r="G25" s="258"/>
    </row>
    <row r="26" spans="1:7" ht="24.75" customHeight="1">
      <c r="A26" s="253">
        <v>231</v>
      </c>
      <c r="B26" s="254" t="s">
        <v>234</v>
      </c>
      <c r="C26" s="255"/>
      <c r="D26" s="255">
        <v>0</v>
      </c>
      <c r="E26" s="255">
        <f t="shared" si="0"/>
        <v>0</v>
      </c>
      <c r="F26" s="257"/>
      <c r="G26" s="258"/>
    </row>
    <row r="27" spans="1:7" ht="24.75" customHeight="1">
      <c r="A27" s="253">
        <v>232</v>
      </c>
      <c r="B27" s="254" t="s">
        <v>235</v>
      </c>
      <c r="C27" s="255"/>
      <c r="D27" s="255">
        <v>10000</v>
      </c>
      <c r="E27" s="255">
        <v>10000</v>
      </c>
      <c r="F27" s="257"/>
      <c r="G27" s="258"/>
    </row>
    <row r="28" spans="1:7" ht="24.75" customHeight="1">
      <c r="A28" s="253"/>
      <c r="B28" s="253" t="s">
        <v>30</v>
      </c>
      <c r="C28" s="255">
        <f>SUM(C6:C27)-1</f>
        <v>459971</v>
      </c>
      <c r="D28" s="255">
        <f>SUM(D6:D27)</f>
        <v>493176</v>
      </c>
      <c r="E28" s="255">
        <f>D28-C28</f>
        <v>33205</v>
      </c>
      <c r="F28" s="257">
        <f>E28/C28</f>
        <v>0.07218933367538388</v>
      </c>
      <c r="G28" s="258"/>
    </row>
    <row r="34" ht="13.5">
      <c r="I34" s="259"/>
    </row>
  </sheetData>
  <sheetProtection/>
  <mergeCells count="8">
    <mergeCell ref="A1:F1"/>
    <mergeCell ref="A3:B3"/>
    <mergeCell ref="A4:A5"/>
    <mergeCell ref="B4:B5"/>
    <mergeCell ref="C3:C5"/>
    <mergeCell ref="D3:D5"/>
    <mergeCell ref="E3:E5"/>
    <mergeCell ref="F3:F5"/>
  </mergeCells>
  <printOptions/>
  <pageMargins left="0.75" right="0.75" top="1" bottom="1" header="0.5" footer="0.5"/>
  <pageSetup firstPageNumber="11" useFirstPageNumber="1" horizontalDpi="600" verticalDpi="600" orientation="portrait" paperSize="9" r:id="rId1"/>
  <headerFooter alignWithMargins="0">
    <oddHeader>&amp;R附表2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F39"/>
  <sheetViews>
    <sheetView showGridLines="0" showZeros="0" zoomScale="93" zoomScaleNormal="93" zoomScalePageLayoutView="0" workbookViewId="0" topLeftCell="A1">
      <pane ySplit="5" topLeftCell="BM6" activePane="bottomLeft" state="frozen"/>
      <selection pane="topLeft" activeCell="A1" sqref="A1"/>
      <selection pane="bottomLeft" activeCell="C14" sqref="C14"/>
    </sheetView>
  </sheetViews>
  <sheetFormatPr defaultColWidth="8.25390625" defaultRowHeight="14.25"/>
  <cols>
    <col min="1" max="1" width="47.375" style="25" customWidth="1"/>
    <col min="2" max="2" width="14.375" style="26" customWidth="1"/>
    <col min="3" max="3" width="47.375" style="25" customWidth="1"/>
    <col min="4" max="4" width="14.375" style="25" customWidth="1"/>
    <col min="5" max="5" width="8.25390625" style="25" hidden="1" customWidth="1"/>
    <col min="6" max="16384" width="8.25390625" style="25" customWidth="1"/>
  </cols>
  <sheetData>
    <row r="1" ht="10.5" customHeight="1"/>
    <row r="2" spans="1:4" s="24" customFormat="1" ht="15.75" customHeight="1">
      <c r="A2" s="299" t="s">
        <v>310</v>
      </c>
      <c r="B2" s="299"/>
      <c r="C2" s="299"/>
      <c r="D2" s="299"/>
    </row>
    <row r="3" spans="1:4" ht="13.5" customHeight="1">
      <c r="A3" s="27"/>
      <c r="D3" s="28" t="s">
        <v>35</v>
      </c>
    </row>
    <row r="4" spans="1:4" ht="13.5" customHeight="1">
      <c r="A4" s="300" t="s">
        <v>157</v>
      </c>
      <c r="B4" s="301"/>
      <c r="C4" s="300" t="s">
        <v>158</v>
      </c>
      <c r="D4" s="302"/>
    </row>
    <row r="5" spans="1:4" ht="13.5" customHeight="1">
      <c r="A5" s="29" t="s">
        <v>32</v>
      </c>
      <c r="B5" s="30" t="s">
        <v>159</v>
      </c>
      <c r="C5" s="29" t="s">
        <v>32</v>
      </c>
      <c r="D5" s="30" t="s">
        <v>159</v>
      </c>
    </row>
    <row r="6" spans="1:5" ht="13.5" customHeight="1">
      <c r="A6" s="31" t="s">
        <v>118</v>
      </c>
      <c r="B6" s="32">
        <v>160543</v>
      </c>
      <c r="C6" s="31" t="s">
        <v>160</v>
      </c>
      <c r="D6" s="33">
        <v>493176</v>
      </c>
      <c r="E6" s="25" t="s">
        <v>161</v>
      </c>
    </row>
    <row r="7" spans="1:4" ht="13.5" customHeight="1">
      <c r="A7" s="34" t="s">
        <v>162</v>
      </c>
      <c r="B7" s="32">
        <f>B8+B14+B34</f>
        <v>291701</v>
      </c>
      <c r="C7" s="35" t="s">
        <v>163</v>
      </c>
      <c r="D7" s="36">
        <v>42400</v>
      </c>
    </row>
    <row r="8" spans="1:4" ht="13.5" customHeight="1">
      <c r="A8" s="35" t="s">
        <v>164</v>
      </c>
      <c r="B8" s="32">
        <f>SUM(B9:B13)</f>
        <v>16414</v>
      </c>
      <c r="C8" s="35"/>
      <c r="D8" s="36"/>
    </row>
    <row r="9" spans="1:4" ht="13.5" customHeight="1">
      <c r="A9" s="37" t="s">
        <v>165</v>
      </c>
      <c r="B9" s="32">
        <v>6141</v>
      </c>
      <c r="C9" s="31" t="s">
        <v>166</v>
      </c>
      <c r="D9" s="38">
        <f>SUM(D10:D13)</f>
        <v>6790</v>
      </c>
    </row>
    <row r="10" spans="1:4" ht="13.5" customHeight="1">
      <c r="A10" s="37" t="s">
        <v>167</v>
      </c>
      <c r="B10" s="32">
        <v>1839</v>
      </c>
      <c r="C10" s="35" t="s">
        <v>168</v>
      </c>
      <c r="D10" s="38"/>
    </row>
    <row r="11" spans="1:6" ht="13.5" customHeight="1">
      <c r="A11" s="37" t="s">
        <v>169</v>
      </c>
      <c r="B11" s="32">
        <v>1446</v>
      </c>
      <c r="C11" s="35" t="s">
        <v>170</v>
      </c>
      <c r="D11" s="38">
        <v>731</v>
      </c>
      <c r="F11" s="25" t="s">
        <v>171</v>
      </c>
    </row>
    <row r="12" spans="1:4" ht="13.5" customHeight="1">
      <c r="A12" s="37" t="s">
        <v>172</v>
      </c>
      <c r="B12" s="32">
        <v>5085</v>
      </c>
      <c r="C12" s="35" t="s">
        <v>173</v>
      </c>
      <c r="D12" s="38"/>
    </row>
    <row r="13" spans="1:4" ht="13.5" customHeight="1">
      <c r="A13" s="37" t="s">
        <v>174</v>
      </c>
      <c r="B13" s="32">
        <v>1903</v>
      </c>
      <c r="C13" s="35" t="s">
        <v>175</v>
      </c>
      <c r="D13" s="38">
        <v>6059</v>
      </c>
    </row>
    <row r="14" spans="1:4" ht="13.5" customHeight="1">
      <c r="A14" s="37" t="s">
        <v>176</v>
      </c>
      <c r="B14" s="32">
        <f>SUM(B15:B33)</f>
        <v>230287</v>
      </c>
      <c r="C14" s="36"/>
      <c r="D14" s="36"/>
    </row>
    <row r="15" spans="1:4" ht="13.5" customHeight="1">
      <c r="A15" s="39" t="s">
        <v>177</v>
      </c>
      <c r="B15" s="32"/>
      <c r="C15" s="40"/>
      <c r="D15" s="38"/>
    </row>
    <row r="16" spans="1:4" ht="13.5" customHeight="1">
      <c r="A16" s="39" t="s">
        <v>178</v>
      </c>
      <c r="B16" s="32">
        <v>76000</v>
      </c>
      <c r="C16" s="40"/>
      <c r="D16" s="38"/>
    </row>
    <row r="17" spans="1:4" ht="13.5" customHeight="1">
      <c r="A17" s="41" t="s">
        <v>179</v>
      </c>
      <c r="B17" s="32">
        <v>28000</v>
      </c>
      <c r="C17" s="40"/>
      <c r="D17" s="38"/>
    </row>
    <row r="18" spans="1:4" ht="13.5" customHeight="1">
      <c r="A18" s="41" t="s">
        <v>180</v>
      </c>
      <c r="B18" s="32">
        <v>3783</v>
      </c>
      <c r="C18" s="40"/>
      <c r="D18" s="38"/>
    </row>
    <row r="19" spans="1:4" ht="13.5" customHeight="1">
      <c r="A19" s="41" t="s">
        <v>181</v>
      </c>
      <c r="B19" s="32">
        <v>1020</v>
      </c>
      <c r="C19" s="40"/>
      <c r="D19" s="38"/>
    </row>
    <row r="20" spans="1:4" ht="13.5" customHeight="1">
      <c r="A20" s="41" t="s">
        <v>182</v>
      </c>
      <c r="B20" s="32">
        <v>640</v>
      </c>
      <c r="C20" s="40"/>
      <c r="D20" s="38"/>
    </row>
    <row r="21" spans="1:4" ht="13.5" customHeight="1">
      <c r="A21" s="41" t="s">
        <v>183</v>
      </c>
      <c r="B21" s="32"/>
      <c r="C21" s="40"/>
      <c r="D21" s="38"/>
    </row>
    <row r="22" spans="1:4" ht="13.5" customHeight="1">
      <c r="A22" s="41" t="s">
        <v>184</v>
      </c>
      <c r="B22" s="32"/>
      <c r="C22" s="40"/>
      <c r="D22" s="38"/>
    </row>
    <row r="23" spans="1:5" ht="13.5" customHeight="1">
      <c r="A23" s="41" t="s">
        <v>185</v>
      </c>
      <c r="B23" s="32">
        <v>16094</v>
      </c>
      <c r="C23" s="40"/>
      <c r="D23" s="38"/>
      <c r="E23" s="25" t="s">
        <v>186</v>
      </c>
    </row>
    <row r="24" spans="1:4" ht="13.5" customHeight="1">
      <c r="A24" s="41" t="s">
        <v>187</v>
      </c>
      <c r="B24" s="32">
        <v>39000</v>
      </c>
      <c r="C24" s="40"/>
      <c r="D24" s="38"/>
    </row>
    <row r="25" spans="1:5" ht="13.5" customHeight="1">
      <c r="A25" s="39" t="s">
        <v>188</v>
      </c>
      <c r="B25" s="32">
        <v>40532</v>
      </c>
      <c r="C25" s="40"/>
      <c r="D25" s="38"/>
      <c r="E25" s="25" t="s">
        <v>189</v>
      </c>
    </row>
    <row r="26" spans="1:5" ht="13.5" customHeight="1">
      <c r="A26" s="41" t="s">
        <v>190</v>
      </c>
      <c r="B26" s="32">
        <v>2825</v>
      </c>
      <c r="C26" s="40"/>
      <c r="D26" s="38"/>
      <c r="E26" s="25" t="s">
        <v>191</v>
      </c>
    </row>
    <row r="27" spans="1:5" ht="13.5" customHeight="1">
      <c r="A27" s="41" t="s">
        <v>192</v>
      </c>
      <c r="B27" s="32">
        <v>2433</v>
      </c>
      <c r="C27" s="40"/>
      <c r="D27" s="38"/>
      <c r="E27" s="25" t="s">
        <v>193</v>
      </c>
    </row>
    <row r="28" spans="1:5" ht="13.5" customHeight="1">
      <c r="A28" s="41" t="s">
        <v>194</v>
      </c>
      <c r="B28" s="32"/>
      <c r="C28" s="40"/>
      <c r="D28" s="38"/>
      <c r="E28" s="25" t="s">
        <v>195</v>
      </c>
    </row>
    <row r="29" spans="1:5" ht="13.5" customHeight="1">
      <c r="A29" s="41" t="s">
        <v>196</v>
      </c>
      <c r="B29" s="32"/>
      <c r="C29" s="40"/>
      <c r="D29" s="38"/>
      <c r="E29" s="42" t="s">
        <v>197</v>
      </c>
    </row>
    <row r="30" spans="1:5" ht="13.5" customHeight="1">
      <c r="A30" s="41" t="s">
        <v>198</v>
      </c>
      <c r="B30" s="32"/>
      <c r="C30" s="40"/>
      <c r="D30" s="38"/>
      <c r="E30" s="42"/>
    </row>
    <row r="31" spans="1:5" ht="13.5" customHeight="1">
      <c r="A31" s="41" t="s">
        <v>199</v>
      </c>
      <c r="B31" s="32"/>
      <c r="C31" s="40"/>
      <c r="D31" s="38"/>
      <c r="E31" s="42"/>
    </row>
    <row r="32" spans="1:5" ht="13.5" customHeight="1">
      <c r="A32" s="41" t="s">
        <v>200</v>
      </c>
      <c r="B32" s="32">
        <v>19460</v>
      </c>
      <c r="C32" s="40"/>
      <c r="D32" s="38"/>
      <c r="E32" s="42"/>
    </row>
    <row r="33" spans="1:5" ht="13.5" customHeight="1">
      <c r="A33" s="41" t="s">
        <v>201</v>
      </c>
      <c r="B33" s="32">
        <v>500</v>
      </c>
      <c r="C33" s="40"/>
      <c r="D33" s="38"/>
      <c r="E33" s="42"/>
    </row>
    <row r="34" spans="1:4" ht="13.5" customHeight="1">
      <c r="A34" s="41" t="s">
        <v>202</v>
      </c>
      <c r="B34" s="32">
        <v>45000</v>
      </c>
      <c r="C34" s="43"/>
      <c r="D34" s="38"/>
    </row>
    <row r="35" spans="1:4" ht="13.5" customHeight="1">
      <c r="A35" s="34" t="s">
        <v>203</v>
      </c>
      <c r="B35" s="32"/>
      <c r="C35" s="43"/>
      <c r="D35" s="38"/>
    </row>
    <row r="36" spans="1:4" ht="13.5" customHeight="1">
      <c r="A36" s="34" t="s">
        <v>204</v>
      </c>
      <c r="B36" s="32"/>
      <c r="C36" s="43"/>
      <c r="D36" s="38"/>
    </row>
    <row r="37" spans="1:4" ht="13.5" customHeight="1">
      <c r="A37" s="44" t="s">
        <v>205</v>
      </c>
      <c r="B37" s="32">
        <v>47722</v>
      </c>
      <c r="C37" s="45"/>
      <c r="D37" s="38"/>
    </row>
    <row r="38" spans="1:4" ht="13.5" customHeight="1">
      <c r="A38" s="46" t="s">
        <v>206</v>
      </c>
      <c r="B38" s="47">
        <f>SUM(B6:B7,B35:B37)</f>
        <v>499966</v>
      </c>
      <c r="C38" s="46" t="s">
        <v>207</v>
      </c>
      <c r="D38" s="33">
        <f>SUM(D6,D9)</f>
        <v>499966</v>
      </c>
    </row>
    <row r="39" ht="13.5" customHeight="1">
      <c r="D39" s="48">
        <f>B38-D38</f>
        <v>0</v>
      </c>
    </row>
    <row r="40" ht="19.5" customHeight="1"/>
    <row r="41" ht="19.5" customHeight="1"/>
    <row r="42" ht="19.5" customHeight="1"/>
    <row r="43" ht="19.5" customHeight="1"/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2362204724409449" bottom="0" header="0.31496062992125984" footer="0"/>
  <pageSetup firstPageNumber="11" useFirstPageNumber="1" horizontalDpi="600" verticalDpi="600" orientation="landscape" paperSize="9" r:id="rId1"/>
  <headerFooter alignWithMargins="0">
    <oddHeader>&amp;R附表3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1"/>
  <sheetViews>
    <sheetView zoomScalePageLayoutView="0" workbookViewId="0" topLeftCell="A1">
      <selection activeCell="G20" sqref="G20"/>
    </sheetView>
  </sheetViews>
  <sheetFormatPr defaultColWidth="8.25390625" defaultRowHeight="14.25"/>
  <cols>
    <col min="1" max="1" width="3.375" style="81" customWidth="1"/>
    <col min="2" max="2" width="5.125" style="82" hidden="1" customWidth="1"/>
    <col min="3" max="3" width="20.375" style="69" customWidth="1"/>
    <col min="4" max="4" width="8.625" style="83" customWidth="1"/>
    <col min="5" max="5" width="53.125" style="84" customWidth="1"/>
    <col min="6" max="6" width="13.125" style="81" hidden="1" customWidth="1"/>
    <col min="7" max="247" width="8.25390625" style="85" customWidth="1"/>
    <col min="248" max="248" width="3.375" style="85" customWidth="1"/>
    <col min="249" max="249" width="8.25390625" style="85" hidden="1" customWidth="1"/>
    <col min="250" max="250" width="13.125" style="85" customWidth="1"/>
    <col min="251" max="251" width="8.875" style="85" customWidth="1"/>
    <col min="252" max="252" width="61.125" style="85" customWidth="1"/>
    <col min="253" max="16384" width="8.25390625" style="85" hidden="1" customWidth="1"/>
  </cols>
  <sheetData>
    <row r="1" spans="1:5" ht="14.25">
      <c r="A1" s="86"/>
      <c r="B1" s="87"/>
      <c r="C1" s="88"/>
      <c r="D1" s="89"/>
      <c r="E1" s="90"/>
    </row>
    <row r="2" spans="1:5" ht="28.5" customHeight="1">
      <c r="A2" s="303" t="s">
        <v>34</v>
      </c>
      <c r="B2" s="303"/>
      <c r="C2" s="303"/>
      <c r="D2" s="303"/>
      <c r="E2" s="303"/>
    </row>
    <row r="3" spans="1:5" ht="28.5" customHeight="1">
      <c r="A3" s="67"/>
      <c r="B3" s="68"/>
      <c r="D3" s="70"/>
      <c r="E3" s="71" t="s">
        <v>35</v>
      </c>
    </row>
    <row r="4" spans="1:6" s="80" customFormat="1" ht="28.5" customHeight="1">
      <c r="A4" s="72" t="s">
        <v>29</v>
      </c>
      <c r="B4" s="72" t="s">
        <v>36</v>
      </c>
      <c r="C4" s="73" t="s">
        <v>37</v>
      </c>
      <c r="D4" s="74" t="s">
        <v>38</v>
      </c>
      <c r="E4" s="72" t="s">
        <v>39</v>
      </c>
      <c r="F4" s="91" t="s">
        <v>40</v>
      </c>
    </row>
    <row r="5" spans="1:6" s="80" customFormat="1" ht="28.5" customHeight="1">
      <c r="A5" s="72">
        <v>1</v>
      </c>
      <c r="B5" s="72">
        <v>1</v>
      </c>
      <c r="C5" s="75" t="s">
        <v>41</v>
      </c>
      <c r="D5" s="76">
        <v>100</v>
      </c>
      <c r="E5" s="77"/>
      <c r="F5" s="91">
        <v>20103</v>
      </c>
    </row>
    <row r="6" spans="1:6" s="80" customFormat="1" ht="38.25" customHeight="1">
      <c r="A6" s="72">
        <v>2</v>
      </c>
      <c r="B6" s="72">
        <v>2</v>
      </c>
      <c r="C6" s="75" t="s">
        <v>42</v>
      </c>
      <c r="D6" s="76">
        <v>100</v>
      </c>
      <c r="E6" s="77"/>
      <c r="F6" s="91"/>
    </row>
    <row r="7" spans="1:6" s="80" customFormat="1" ht="45" customHeight="1">
      <c r="A7" s="72">
        <v>3</v>
      </c>
      <c r="B7" s="72">
        <v>3</v>
      </c>
      <c r="C7" s="75" t="s">
        <v>43</v>
      </c>
      <c r="D7" s="76">
        <v>150</v>
      </c>
      <c r="E7" s="77"/>
      <c r="F7" s="91"/>
    </row>
    <row r="8" spans="1:6" s="80" customFormat="1" ht="28.5" customHeight="1">
      <c r="A8" s="72">
        <v>4</v>
      </c>
      <c r="B8" s="72">
        <v>4</v>
      </c>
      <c r="C8" s="75" t="s">
        <v>44</v>
      </c>
      <c r="D8" s="76">
        <v>200</v>
      </c>
      <c r="E8" s="77"/>
      <c r="F8" s="91">
        <v>20103</v>
      </c>
    </row>
    <row r="9" spans="1:6" s="80" customFormat="1" ht="28.5" customHeight="1">
      <c r="A9" s="72">
        <v>5</v>
      </c>
      <c r="B9" s="72">
        <v>5</v>
      </c>
      <c r="C9" s="92" t="s">
        <v>45</v>
      </c>
      <c r="D9" s="76">
        <v>500</v>
      </c>
      <c r="E9" s="77"/>
      <c r="F9" s="91">
        <v>20103</v>
      </c>
    </row>
    <row r="10" spans="1:6" s="80" customFormat="1" ht="28.5" customHeight="1">
      <c r="A10" s="72">
        <v>6</v>
      </c>
      <c r="B10" s="72">
        <v>201</v>
      </c>
      <c r="C10" s="75" t="s">
        <v>33</v>
      </c>
      <c r="D10" s="76">
        <v>1000</v>
      </c>
      <c r="E10" s="77" t="s">
        <v>46</v>
      </c>
      <c r="F10" s="91">
        <v>20103</v>
      </c>
    </row>
    <row r="11" spans="1:6" s="80" customFormat="1" ht="28.5" customHeight="1">
      <c r="A11" s="72">
        <v>7</v>
      </c>
      <c r="B11" s="72"/>
      <c r="C11" s="75" t="s">
        <v>47</v>
      </c>
      <c r="D11" s="76">
        <v>100</v>
      </c>
      <c r="E11" s="77"/>
      <c r="F11" s="91"/>
    </row>
    <row r="12" spans="1:6" s="80" customFormat="1" ht="28.5" customHeight="1">
      <c r="A12" s="72">
        <v>8</v>
      </c>
      <c r="B12" s="79"/>
      <c r="C12" s="92" t="s">
        <v>48</v>
      </c>
      <c r="D12" s="93">
        <v>150</v>
      </c>
      <c r="E12" s="94"/>
      <c r="F12" s="95">
        <v>20103</v>
      </c>
    </row>
    <row r="13" spans="1:6" s="80" customFormat="1" ht="28.5" customHeight="1">
      <c r="A13" s="72">
        <v>9</v>
      </c>
      <c r="B13" s="72"/>
      <c r="C13" s="92" t="s">
        <v>49</v>
      </c>
      <c r="D13" s="76">
        <v>150</v>
      </c>
      <c r="E13" s="77"/>
      <c r="F13" s="91">
        <v>20104</v>
      </c>
    </row>
    <row r="14" spans="1:6" s="80" customFormat="1" ht="36" customHeight="1">
      <c r="A14" s="72">
        <v>10</v>
      </c>
      <c r="B14" s="72"/>
      <c r="C14" s="75" t="s">
        <v>50</v>
      </c>
      <c r="D14" s="76">
        <v>200</v>
      </c>
      <c r="E14" s="77"/>
      <c r="F14" s="91">
        <v>20105</v>
      </c>
    </row>
    <row r="15" spans="1:6" s="80" customFormat="1" ht="49.5" customHeight="1">
      <c r="A15" s="72">
        <v>11</v>
      </c>
      <c r="B15" s="72"/>
      <c r="C15" s="75" t="s">
        <v>51</v>
      </c>
      <c r="D15" s="76">
        <v>600</v>
      </c>
      <c r="E15" s="77" t="s">
        <v>52</v>
      </c>
      <c r="F15" s="91">
        <v>20106</v>
      </c>
    </row>
    <row r="16" spans="1:6" s="80" customFormat="1" ht="28.5" customHeight="1">
      <c r="A16" s="72">
        <v>12</v>
      </c>
      <c r="B16" s="72"/>
      <c r="C16" s="79" t="s">
        <v>53</v>
      </c>
      <c r="D16" s="74">
        <v>6000</v>
      </c>
      <c r="E16" s="77" t="s">
        <v>307</v>
      </c>
      <c r="F16" s="91">
        <v>20107</v>
      </c>
    </row>
    <row r="17" spans="1:6" s="80" customFormat="1" ht="28.5" customHeight="1">
      <c r="A17" s="72">
        <v>13</v>
      </c>
      <c r="B17" s="72"/>
      <c r="C17" s="75" t="s">
        <v>54</v>
      </c>
      <c r="D17" s="74">
        <v>580</v>
      </c>
      <c r="E17" s="96" t="s">
        <v>269</v>
      </c>
      <c r="F17" s="91">
        <v>20110</v>
      </c>
    </row>
    <row r="18" spans="1:6" s="80" customFormat="1" ht="28.5" customHeight="1">
      <c r="A18" s="72">
        <v>14</v>
      </c>
      <c r="B18" s="72"/>
      <c r="C18" s="75" t="s">
        <v>264</v>
      </c>
      <c r="D18" s="74">
        <v>600</v>
      </c>
      <c r="E18" s="96" t="s">
        <v>265</v>
      </c>
      <c r="F18" s="91">
        <v>20111</v>
      </c>
    </row>
    <row r="19" spans="1:6" s="80" customFormat="1" ht="28.5" customHeight="1">
      <c r="A19" s="72">
        <v>15</v>
      </c>
      <c r="B19" s="72"/>
      <c r="C19" s="75" t="s">
        <v>55</v>
      </c>
      <c r="D19" s="76">
        <v>100</v>
      </c>
      <c r="E19" s="96" t="s">
        <v>56</v>
      </c>
      <c r="F19" s="91">
        <v>20306</v>
      </c>
    </row>
    <row r="20" spans="1:6" s="80" customFormat="1" ht="313.5" customHeight="1">
      <c r="A20" s="72">
        <v>16</v>
      </c>
      <c r="B20" s="72"/>
      <c r="C20" s="79" t="s">
        <v>57</v>
      </c>
      <c r="D20" s="76">
        <v>27648</v>
      </c>
      <c r="E20" s="77" t="s">
        <v>308</v>
      </c>
      <c r="F20" s="91">
        <v>20500</v>
      </c>
    </row>
    <row r="21" spans="1:6" s="80" customFormat="1" ht="28.5" customHeight="1">
      <c r="A21" s="72">
        <v>17</v>
      </c>
      <c r="B21" s="72"/>
      <c r="C21" s="75" t="s">
        <v>58</v>
      </c>
      <c r="D21" s="76">
        <v>95</v>
      </c>
      <c r="E21" s="77"/>
      <c r="F21" s="91">
        <v>20607</v>
      </c>
    </row>
    <row r="22" spans="1:6" s="80" customFormat="1" ht="28.5" customHeight="1">
      <c r="A22" s="72">
        <v>18</v>
      </c>
      <c r="B22" s="72"/>
      <c r="C22" s="75" t="s">
        <v>59</v>
      </c>
      <c r="D22" s="97">
        <v>140</v>
      </c>
      <c r="E22" s="77"/>
      <c r="F22" s="91">
        <v>20607</v>
      </c>
    </row>
    <row r="23" spans="1:6" s="80" customFormat="1" ht="28.5" customHeight="1">
      <c r="A23" s="72">
        <v>19</v>
      </c>
      <c r="B23" s="79">
        <v>207</v>
      </c>
      <c r="C23" s="75" t="s">
        <v>60</v>
      </c>
      <c r="D23" s="97">
        <v>100</v>
      </c>
      <c r="E23" s="98"/>
      <c r="F23" s="99">
        <v>20701</v>
      </c>
    </row>
    <row r="24" spans="1:6" s="80" customFormat="1" ht="279.75" customHeight="1">
      <c r="A24" s="72">
        <v>20</v>
      </c>
      <c r="B24" s="72"/>
      <c r="C24" s="79" t="s">
        <v>61</v>
      </c>
      <c r="D24" s="97">
        <v>8669</v>
      </c>
      <c r="E24" s="98" t="s">
        <v>24</v>
      </c>
      <c r="F24" s="99">
        <v>20800</v>
      </c>
    </row>
    <row r="25" spans="1:7" s="80" customFormat="1" ht="120" customHeight="1">
      <c r="A25" s="72">
        <v>21</v>
      </c>
      <c r="B25" s="79">
        <v>208</v>
      </c>
      <c r="C25" s="75" t="s">
        <v>62</v>
      </c>
      <c r="D25" s="97">
        <v>75529</v>
      </c>
      <c r="E25" s="98" t="s">
        <v>305</v>
      </c>
      <c r="F25" s="99">
        <v>20800</v>
      </c>
      <c r="G25" s="103"/>
    </row>
    <row r="26" spans="1:7" s="80" customFormat="1" ht="28.5" customHeight="1">
      <c r="A26" s="72">
        <v>22</v>
      </c>
      <c r="B26" s="79">
        <v>208</v>
      </c>
      <c r="C26" s="75" t="s">
        <v>63</v>
      </c>
      <c r="D26" s="97">
        <v>400</v>
      </c>
      <c r="E26" s="98" t="s">
        <v>64</v>
      </c>
      <c r="F26" s="99">
        <v>20800</v>
      </c>
      <c r="G26" s="103"/>
    </row>
    <row r="27" spans="1:7" s="80" customFormat="1" ht="28.5" customHeight="1">
      <c r="A27" s="72">
        <v>23</v>
      </c>
      <c r="B27" s="79"/>
      <c r="C27" s="75" t="s">
        <v>65</v>
      </c>
      <c r="D27" s="97">
        <v>200</v>
      </c>
      <c r="E27" s="98" t="s">
        <v>66</v>
      </c>
      <c r="F27" s="99"/>
      <c r="G27" s="103"/>
    </row>
    <row r="28" spans="1:7" s="80" customFormat="1" ht="28.5" customHeight="1">
      <c r="A28" s="72">
        <v>24</v>
      </c>
      <c r="B28" s="79">
        <v>208</v>
      </c>
      <c r="C28" s="75" t="s">
        <v>67</v>
      </c>
      <c r="D28" s="97">
        <v>600</v>
      </c>
      <c r="E28" s="98" t="s">
        <v>68</v>
      </c>
      <c r="F28" s="99">
        <v>20800</v>
      </c>
      <c r="G28" s="103"/>
    </row>
    <row r="29" spans="1:6" s="80" customFormat="1" ht="28.5" customHeight="1">
      <c r="A29" s="72">
        <v>25</v>
      </c>
      <c r="B29" s="72"/>
      <c r="C29" s="75" t="s">
        <v>69</v>
      </c>
      <c r="D29" s="97">
        <v>700</v>
      </c>
      <c r="E29" s="98" t="s">
        <v>70</v>
      </c>
      <c r="F29" s="99">
        <v>20801</v>
      </c>
    </row>
    <row r="30" spans="1:6" s="80" customFormat="1" ht="28.5" customHeight="1">
      <c r="A30" s="72">
        <v>26</v>
      </c>
      <c r="B30" s="72"/>
      <c r="C30" s="79" t="s">
        <v>71</v>
      </c>
      <c r="D30" s="109">
        <v>380</v>
      </c>
      <c r="E30" s="77"/>
      <c r="F30" s="91">
        <v>20811</v>
      </c>
    </row>
    <row r="31" spans="1:6" s="80" customFormat="1" ht="297" customHeight="1">
      <c r="A31" s="72">
        <v>27</v>
      </c>
      <c r="B31" s="72"/>
      <c r="C31" s="75" t="s">
        <v>72</v>
      </c>
      <c r="D31" s="97">
        <v>67494</v>
      </c>
      <c r="E31" s="98" t="s">
        <v>21</v>
      </c>
      <c r="F31" s="99">
        <v>21000</v>
      </c>
    </row>
    <row r="32" spans="1:6" s="80" customFormat="1" ht="28.5" customHeight="1">
      <c r="A32" s="72">
        <v>28</v>
      </c>
      <c r="B32" s="72"/>
      <c r="C32" s="92" t="s">
        <v>73</v>
      </c>
      <c r="D32" s="76">
        <v>500</v>
      </c>
      <c r="E32" s="77" t="s">
        <v>74</v>
      </c>
      <c r="F32" s="91">
        <v>21007</v>
      </c>
    </row>
    <row r="33" spans="1:6" s="80" customFormat="1" ht="28.5" customHeight="1">
      <c r="A33" s="72">
        <v>29</v>
      </c>
      <c r="B33" s="72"/>
      <c r="C33" s="75" t="s">
        <v>75</v>
      </c>
      <c r="D33" s="76">
        <v>8000</v>
      </c>
      <c r="E33" s="77" t="s">
        <v>266</v>
      </c>
      <c r="F33" s="91">
        <v>21103</v>
      </c>
    </row>
    <row r="34" spans="1:6" s="80" customFormat="1" ht="110.25" customHeight="1">
      <c r="A34" s="72">
        <v>30</v>
      </c>
      <c r="B34" s="72"/>
      <c r="C34" s="75" t="s">
        <v>76</v>
      </c>
      <c r="D34" s="76">
        <v>2100</v>
      </c>
      <c r="E34" s="77" t="s">
        <v>267</v>
      </c>
      <c r="F34" s="91">
        <v>21301</v>
      </c>
    </row>
    <row r="35" spans="1:6" s="80" customFormat="1" ht="28.5" customHeight="1">
      <c r="A35" s="72">
        <v>31</v>
      </c>
      <c r="B35" s="79"/>
      <c r="C35" s="110" t="s">
        <v>77</v>
      </c>
      <c r="D35" s="111">
        <v>351</v>
      </c>
      <c r="E35" s="94"/>
      <c r="F35" s="95">
        <v>21301</v>
      </c>
    </row>
    <row r="36" spans="1:6" s="80" customFormat="1" ht="28.5" customHeight="1">
      <c r="A36" s="72">
        <v>32</v>
      </c>
      <c r="B36" s="79">
        <v>213</v>
      </c>
      <c r="C36" s="75" t="s">
        <v>78</v>
      </c>
      <c r="D36" s="97">
        <v>2000</v>
      </c>
      <c r="E36" s="98" t="s">
        <v>22</v>
      </c>
      <c r="F36" s="99">
        <v>21306</v>
      </c>
    </row>
    <row r="37" spans="1:6" s="80" customFormat="1" ht="28.5" customHeight="1">
      <c r="A37" s="72">
        <v>33</v>
      </c>
      <c r="B37" s="72"/>
      <c r="C37" s="75" t="s">
        <v>79</v>
      </c>
      <c r="D37" s="76">
        <v>14000</v>
      </c>
      <c r="E37" s="77" t="s">
        <v>80</v>
      </c>
      <c r="F37" s="91">
        <v>21307</v>
      </c>
    </row>
    <row r="38" spans="1:6" s="80" customFormat="1" ht="28.5" customHeight="1">
      <c r="A38" s="72">
        <v>34</v>
      </c>
      <c r="B38" s="72"/>
      <c r="C38" s="110" t="s">
        <v>81</v>
      </c>
      <c r="D38" s="74">
        <v>1200</v>
      </c>
      <c r="E38" s="96" t="s">
        <v>82</v>
      </c>
      <c r="F38" s="91">
        <v>21401</v>
      </c>
    </row>
    <row r="39" spans="1:6" s="80" customFormat="1" ht="39.75" customHeight="1">
      <c r="A39" s="72">
        <v>35</v>
      </c>
      <c r="B39" s="72"/>
      <c r="C39" s="92" t="s">
        <v>83</v>
      </c>
      <c r="D39" s="76">
        <v>750.5</v>
      </c>
      <c r="E39" s="96" t="s">
        <v>23</v>
      </c>
      <c r="F39" s="91">
        <v>21499</v>
      </c>
    </row>
    <row r="40" spans="1:6" s="80" customFormat="1" ht="51" customHeight="1">
      <c r="A40" s="72">
        <v>36</v>
      </c>
      <c r="B40" s="72"/>
      <c r="C40" s="75" t="s">
        <v>84</v>
      </c>
      <c r="D40" s="76">
        <v>15000</v>
      </c>
      <c r="E40" s="96" t="s">
        <v>268</v>
      </c>
      <c r="F40" s="91">
        <v>21499</v>
      </c>
    </row>
    <row r="41" spans="1:6" s="80" customFormat="1" ht="28.5" customHeight="1">
      <c r="A41" s="72">
        <v>37</v>
      </c>
      <c r="B41" s="72">
        <v>201</v>
      </c>
      <c r="C41" s="75" t="s">
        <v>85</v>
      </c>
      <c r="D41" s="76">
        <v>150</v>
      </c>
      <c r="E41" s="96"/>
      <c r="F41" s="91">
        <v>21799</v>
      </c>
    </row>
    <row r="42" spans="1:6" s="80" customFormat="1" ht="28.5" customHeight="1">
      <c r="A42" s="72">
        <v>38</v>
      </c>
      <c r="B42" s="72"/>
      <c r="C42" s="92" t="s">
        <v>86</v>
      </c>
      <c r="D42" s="76">
        <v>300</v>
      </c>
      <c r="E42" s="96"/>
      <c r="F42" s="91">
        <v>22001</v>
      </c>
    </row>
    <row r="43" spans="1:6" s="80" customFormat="1" ht="28.5" customHeight="1">
      <c r="A43" s="72">
        <v>39</v>
      </c>
      <c r="B43" s="79"/>
      <c r="C43" s="79" t="s">
        <v>87</v>
      </c>
      <c r="D43" s="109">
        <v>10260</v>
      </c>
      <c r="E43" s="98"/>
      <c r="F43" s="99">
        <v>22102</v>
      </c>
    </row>
    <row r="44" spans="1:6" s="80" customFormat="1" ht="28.5" customHeight="1">
      <c r="A44" s="72">
        <v>40</v>
      </c>
      <c r="B44" s="72"/>
      <c r="C44" s="75" t="s">
        <v>88</v>
      </c>
      <c r="D44" s="97">
        <v>4900</v>
      </c>
      <c r="E44" s="96"/>
      <c r="F44" s="91">
        <v>22700</v>
      </c>
    </row>
    <row r="45" spans="1:6" s="80" customFormat="1" ht="114.75" customHeight="1">
      <c r="A45" s="72">
        <v>41</v>
      </c>
      <c r="B45" s="72"/>
      <c r="C45" s="92" t="s">
        <v>89</v>
      </c>
      <c r="D45" s="76">
        <v>6000</v>
      </c>
      <c r="E45" s="96" t="s">
        <v>306</v>
      </c>
      <c r="F45" s="99">
        <v>22999</v>
      </c>
    </row>
    <row r="46" spans="1:6" s="80" customFormat="1" ht="28.5" customHeight="1">
      <c r="A46" s="72">
        <v>42</v>
      </c>
      <c r="B46" s="72"/>
      <c r="C46" s="92" t="s">
        <v>90</v>
      </c>
      <c r="D46" s="76">
        <v>200</v>
      </c>
      <c r="E46" s="96"/>
      <c r="F46" s="100"/>
    </row>
    <row r="47" spans="1:6" s="80" customFormat="1" ht="28.5" customHeight="1">
      <c r="A47" s="72">
        <v>43</v>
      </c>
      <c r="B47" s="72"/>
      <c r="C47" s="92" t="s">
        <v>91</v>
      </c>
      <c r="D47" s="76">
        <v>100</v>
      </c>
      <c r="E47" s="96"/>
      <c r="F47" s="100"/>
    </row>
    <row r="48" spans="1:6" s="80" customFormat="1" ht="28.5" customHeight="1">
      <c r="A48" s="72">
        <v>44</v>
      </c>
      <c r="B48" s="72"/>
      <c r="C48" s="92" t="s">
        <v>92</v>
      </c>
      <c r="D48" s="76">
        <v>400</v>
      </c>
      <c r="E48" s="96"/>
      <c r="F48" s="100"/>
    </row>
    <row r="49" spans="1:6" s="80" customFormat="1" ht="32.25" customHeight="1">
      <c r="A49" s="72">
        <v>45</v>
      </c>
      <c r="B49" s="72"/>
      <c r="C49" s="92" t="s">
        <v>93</v>
      </c>
      <c r="D49" s="76">
        <v>200</v>
      </c>
      <c r="E49" s="96"/>
      <c r="F49" s="100"/>
    </row>
    <row r="50" spans="1:5" ht="27" customHeight="1">
      <c r="A50" s="72">
        <v>46</v>
      </c>
      <c r="B50" s="78"/>
      <c r="C50" s="101" t="s">
        <v>301</v>
      </c>
      <c r="D50" s="102">
        <v>1000</v>
      </c>
      <c r="E50" s="96"/>
    </row>
    <row r="51" spans="1:5" ht="25.5" customHeight="1">
      <c r="A51" s="72">
        <v>47</v>
      </c>
      <c r="B51" s="78"/>
      <c r="C51" s="75" t="s">
        <v>94</v>
      </c>
      <c r="D51" s="76">
        <v>3000</v>
      </c>
      <c r="E51" s="96" t="s">
        <v>303</v>
      </c>
    </row>
    <row r="52" spans="1:5" ht="30" customHeight="1">
      <c r="A52" s="72">
        <v>48</v>
      </c>
      <c r="B52" s="78"/>
      <c r="C52" s="75" t="s">
        <v>95</v>
      </c>
      <c r="D52" s="76">
        <v>500</v>
      </c>
      <c r="E52" s="96"/>
    </row>
    <row r="53" spans="1:5" ht="33" customHeight="1">
      <c r="A53" s="72">
        <v>49</v>
      </c>
      <c r="B53" s="78"/>
      <c r="C53" s="112" t="s">
        <v>25</v>
      </c>
      <c r="D53" s="76">
        <v>500</v>
      </c>
      <c r="E53" s="75" t="s">
        <v>26</v>
      </c>
    </row>
    <row r="54" spans="1:5" ht="33" customHeight="1">
      <c r="A54" s="72">
        <v>50</v>
      </c>
      <c r="B54" s="78"/>
      <c r="C54" s="75" t="s">
        <v>96</v>
      </c>
      <c r="D54" s="76">
        <v>3000</v>
      </c>
      <c r="E54" s="96" t="s">
        <v>304</v>
      </c>
    </row>
    <row r="55" spans="1:5" ht="35.25" customHeight="1">
      <c r="A55" s="72">
        <v>51</v>
      </c>
      <c r="B55" s="78"/>
      <c r="C55" s="75" t="s">
        <v>97</v>
      </c>
      <c r="D55" s="76">
        <v>500</v>
      </c>
      <c r="E55" s="96" t="s">
        <v>98</v>
      </c>
    </row>
    <row r="56" spans="1:5" ht="27" customHeight="1">
      <c r="A56" s="72">
        <v>52</v>
      </c>
      <c r="B56" s="78"/>
      <c r="C56" s="75" t="s">
        <v>99</v>
      </c>
      <c r="D56" s="76">
        <v>600</v>
      </c>
      <c r="E56" s="96"/>
    </row>
    <row r="57" spans="1:5" ht="28.5" customHeight="1">
      <c r="A57" s="72">
        <v>53</v>
      </c>
      <c r="B57" s="78"/>
      <c r="C57" s="75" t="s">
        <v>100</v>
      </c>
      <c r="D57" s="76">
        <v>1000</v>
      </c>
      <c r="E57" s="96"/>
    </row>
    <row r="58" spans="1:5" ht="33.75" customHeight="1">
      <c r="A58" s="72">
        <v>54</v>
      </c>
      <c r="B58" s="78"/>
      <c r="C58" s="75" t="s">
        <v>101</v>
      </c>
      <c r="D58" s="76">
        <v>500</v>
      </c>
      <c r="E58" s="96" t="s">
        <v>270</v>
      </c>
    </row>
    <row r="59" spans="1:5" ht="43.5" customHeight="1">
      <c r="A59" s="72">
        <v>55</v>
      </c>
      <c r="B59" s="78"/>
      <c r="C59" s="75" t="s">
        <v>102</v>
      </c>
      <c r="D59" s="76">
        <v>500</v>
      </c>
      <c r="E59" s="96" t="s">
        <v>103</v>
      </c>
    </row>
    <row r="60" spans="1:5" ht="28.5" customHeight="1">
      <c r="A60" s="72">
        <v>57</v>
      </c>
      <c r="B60" s="78"/>
      <c r="C60" s="75" t="s">
        <v>104</v>
      </c>
      <c r="D60" s="76">
        <v>10000</v>
      </c>
      <c r="E60" s="96"/>
    </row>
    <row r="61" spans="1:5" ht="27.75" customHeight="1">
      <c r="A61" s="72">
        <v>58</v>
      </c>
      <c r="B61" s="78"/>
      <c r="C61" s="75" t="s">
        <v>105</v>
      </c>
      <c r="D61" s="76">
        <v>5620</v>
      </c>
      <c r="E61" s="96"/>
    </row>
    <row r="62" spans="1:6" ht="227.25" customHeight="1">
      <c r="A62" s="72">
        <v>59</v>
      </c>
      <c r="B62" s="78"/>
      <c r="C62" s="75" t="s">
        <v>106</v>
      </c>
      <c r="D62" s="76">
        <v>10704</v>
      </c>
      <c r="E62" s="96" t="s">
        <v>27</v>
      </c>
      <c r="F62" s="81"/>
    </row>
    <row r="63" spans="1:5" ht="28.5" customHeight="1">
      <c r="A63" s="72">
        <v>60</v>
      </c>
      <c r="B63" s="78"/>
      <c r="C63" s="79" t="s">
        <v>107</v>
      </c>
      <c r="D63" s="74">
        <v>397</v>
      </c>
      <c r="E63" s="96"/>
    </row>
    <row r="64" spans="1:5" ht="28.5" customHeight="1">
      <c r="A64" s="72">
        <v>61</v>
      </c>
      <c r="B64" s="78"/>
      <c r="C64" s="79" t="s">
        <v>108</v>
      </c>
      <c r="D64" s="76">
        <v>100</v>
      </c>
      <c r="E64" s="77"/>
    </row>
    <row r="65" spans="1:5" ht="25.5" customHeight="1">
      <c r="A65" s="72">
        <v>62</v>
      </c>
      <c r="B65" s="78"/>
      <c r="C65" s="104" t="s">
        <v>109</v>
      </c>
      <c r="D65" s="76">
        <v>100</v>
      </c>
      <c r="E65" s="77"/>
    </row>
    <row r="66" spans="1:5" ht="24.75" customHeight="1">
      <c r="A66" s="72">
        <v>63</v>
      </c>
      <c r="B66" s="78"/>
      <c r="C66" s="79" t="s">
        <v>110</v>
      </c>
      <c r="D66" s="74">
        <v>300</v>
      </c>
      <c r="E66" s="77"/>
    </row>
    <row r="67" spans="1:5" ht="25.5" customHeight="1">
      <c r="A67" s="72">
        <v>64</v>
      </c>
      <c r="B67" s="78"/>
      <c r="C67" s="79" t="s">
        <v>28</v>
      </c>
      <c r="D67" s="74">
        <v>200</v>
      </c>
      <c r="E67" s="77"/>
    </row>
    <row r="68" spans="1:5" ht="25.5" customHeight="1">
      <c r="A68" s="72">
        <v>65</v>
      </c>
      <c r="B68" s="78"/>
      <c r="C68" s="79" t="s">
        <v>271</v>
      </c>
      <c r="D68" s="74">
        <v>400</v>
      </c>
      <c r="E68" s="77"/>
    </row>
    <row r="69" spans="1:5" ht="25.5" customHeight="1">
      <c r="A69" s="72">
        <v>66</v>
      </c>
      <c r="B69" s="78"/>
      <c r="C69" s="79" t="s">
        <v>302</v>
      </c>
      <c r="D69" s="74">
        <v>100</v>
      </c>
      <c r="E69" s="77"/>
    </row>
    <row r="70" spans="1:6" ht="24.75" customHeight="1">
      <c r="A70" s="72"/>
      <c r="B70" s="78"/>
      <c r="C70" s="105" t="s">
        <v>111</v>
      </c>
      <c r="D70" s="106">
        <f>SUM(D5:D69)</f>
        <v>297917.5</v>
      </c>
      <c r="E70" s="106"/>
      <c r="F70" s="107"/>
    </row>
    <row r="71" spans="1:5" ht="28.5" customHeight="1">
      <c r="A71" s="304" t="s">
        <v>112</v>
      </c>
      <c r="B71" s="304"/>
      <c r="C71" s="304"/>
      <c r="D71" s="304"/>
      <c r="E71" s="304"/>
    </row>
  </sheetData>
  <sheetProtection/>
  <mergeCells count="2">
    <mergeCell ref="A2:E2"/>
    <mergeCell ref="A71:E71"/>
  </mergeCells>
  <printOptions horizontalCentered="1"/>
  <pageMargins left="0.354166666666667" right="0.354166666666667" top="0.66875" bottom="0.472222222222222" header="0.511805555555556" footer="0.314583333333333"/>
  <pageSetup firstPageNumber="12" useFirstPageNumber="1" horizontalDpi="600" verticalDpi="600" orientation="portrait" paperSize="9" r:id="rId1"/>
  <headerFooter alignWithMargins="0">
    <oddHeader>&amp;R&amp;11附表4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1307"/>
  <sheetViews>
    <sheetView zoomScaleSheetLayoutView="100" workbookViewId="0" topLeftCell="A22">
      <selection activeCell="D13" sqref="D13"/>
    </sheetView>
  </sheetViews>
  <sheetFormatPr defaultColWidth="9.00390625" defaultRowHeight="19.5" customHeight="1"/>
  <cols>
    <col min="1" max="1" width="41.75390625" style="215" customWidth="1"/>
    <col min="2" max="2" width="17.875" style="215" customWidth="1"/>
    <col min="3" max="3" width="15.50390625" style="215" customWidth="1"/>
    <col min="4" max="4" width="16.25390625" style="215" customWidth="1"/>
    <col min="5" max="16384" width="9.00390625" style="215" customWidth="1"/>
  </cols>
  <sheetData>
    <row r="1" spans="1:3" ht="27" customHeight="1">
      <c r="A1" s="214"/>
      <c r="C1" s="216" t="s">
        <v>409</v>
      </c>
    </row>
    <row r="2" spans="1:3" ht="27" customHeight="1">
      <c r="A2" s="305" t="s">
        <v>980</v>
      </c>
      <c r="B2" s="305"/>
      <c r="C2" s="305"/>
    </row>
    <row r="3" ht="27" customHeight="1">
      <c r="C3" s="216" t="s">
        <v>981</v>
      </c>
    </row>
    <row r="4" spans="1:3" ht="35.25" customHeight="1">
      <c r="A4" s="217" t="s">
        <v>32</v>
      </c>
      <c r="B4" s="217" t="s">
        <v>159</v>
      </c>
      <c r="C4" s="217" t="s">
        <v>407</v>
      </c>
    </row>
    <row r="5" spans="1:3" ht="19.5" customHeight="1">
      <c r="A5" s="218" t="s">
        <v>982</v>
      </c>
      <c r="B5" s="219">
        <f>B6+B18+B27+B38+B50+B61+B72+B84+B93+B106+B116+B125+B136+B150+B157+B165+B171+B178+B185+B192+B199+B205+B213+B219+B225+B231+B248</f>
        <v>44416</v>
      </c>
      <c r="C5" s="221"/>
    </row>
    <row r="6" spans="1:3" ht="19.5" customHeight="1">
      <c r="A6" s="222" t="s">
        <v>983</v>
      </c>
      <c r="B6" s="220">
        <f>SUM(B7:B17)</f>
        <v>822</v>
      </c>
      <c r="C6" s="221"/>
    </row>
    <row r="7" spans="1:3" ht="19.5" customHeight="1">
      <c r="A7" s="222" t="s">
        <v>984</v>
      </c>
      <c r="B7" s="223">
        <v>385</v>
      </c>
      <c r="C7" s="221"/>
    </row>
    <row r="8" spans="1:3" ht="19.5" customHeight="1">
      <c r="A8" s="222" t="s">
        <v>985</v>
      </c>
      <c r="B8" s="223">
        <v>326</v>
      </c>
      <c r="C8" s="221"/>
    </row>
    <row r="9" spans="1:3" ht="19.5" customHeight="1">
      <c r="A9" s="224" t="s">
        <v>986</v>
      </c>
      <c r="B9" s="223"/>
      <c r="C9" s="221"/>
    </row>
    <row r="10" spans="1:3" ht="19.5" customHeight="1">
      <c r="A10" s="224" t="s">
        <v>987</v>
      </c>
      <c r="B10" s="223"/>
      <c r="C10" s="221"/>
    </row>
    <row r="11" spans="1:3" ht="19.5" customHeight="1">
      <c r="A11" s="224" t="s">
        <v>988</v>
      </c>
      <c r="B11" s="223"/>
      <c r="C11" s="221"/>
    </row>
    <row r="12" spans="1:3" ht="19.5" customHeight="1">
      <c r="A12" s="218" t="s">
        <v>989</v>
      </c>
      <c r="B12" s="223"/>
      <c r="C12" s="221"/>
    </row>
    <row r="13" spans="1:3" ht="19.5" customHeight="1">
      <c r="A13" s="218" t="s">
        <v>990</v>
      </c>
      <c r="B13" s="223"/>
      <c r="C13" s="221"/>
    </row>
    <row r="14" spans="1:3" ht="19.5" customHeight="1">
      <c r="A14" s="218" t="s">
        <v>991</v>
      </c>
      <c r="B14" s="223">
        <v>111</v>
      </c>
      <c r="C14" s="221"/>
    </row>
    <row r="15" spans="1:3" ht="19.5" customHeight="1">
      <c r="A15" s="218" t="s">
        <v>992</v>
      </c>
      <c r="B15" s="223"/>
      <c r="C15" s="221"/>
    </row>
    <row r="16" spans="1:3" ht="19.5" customHeight="1">
      <c r="A16" s="218" t="s">
        <v>993</v>
      </c>
      <c r="B16" s="223"/>
      <c r="C16" s="221"/>
    </row>
    <row r="17" spans="1:3" ht="19.5" customHeight="1">
      <c r="A17" s="218" t="s">
        <v>994</v>
      </c>
      <c r="B17" s="223"/>
      <c r="C17" s="221"/>
    </row>
    <row r="18" spans="1:3" ht="19.5" customHeight="1">
      <c r="A18" s="222" t="s">
        <v>995</v>
      </c>
      <c r="B18" s="220">
        <f>SUM(B19:B26)</f>
        <v>584</v>
      </c>
      <c r="C18" s="221"/>
    </row>
    <row r="19" spans="1:3" ht="19.5" customHeight="1">
      <c r="A19" s="222" t="s">
        <v>984</v>
      </c>
      <c r="B19" s="223">
        <v>255</v>
      </c>
      <c r="C19" s="221"/>
    </row>
    <row r="20" spans="1:3" ht="19.5" customHeight="1">
      <c r="A20" s="222" t="s">
        <v>985</v>
      </c>
      <c r="B20" s="223">
        <v>302</v>
      </c>
      <c r="C20" s="221"/>
    </row>
    <row r="21" spans="1:3" ht="19.5" customHeight="1">
      <c r="A21" s="224" t="s">
        <v>986</v>
      </c>
      <c r="B21" s="223"/>
      <c r="C21" s="221"/>
    </row>
    <row r="22" spans="1:3" ht="19.5" customHeight="1">
      <c r="A22" s="224" t="s">
        <v>996</v>
      </c>
      <c r="B22" s="223"/>
      <c r="C22" s="221"/>
    </row>
    <row r="23" spans="1:3" ht="19.5" customHeight="1">
      <c r="A23" s="224" t="s">
        <v>997</v>
      </c>
      <c r="B23" s="223">
        <v>27</v>
      </c>
      <c r="C23" s="221"/>
    </row>
    <row r="24" spans="1:3" ht="19.5" customHeight="1">
      <c r="A24" s="224" t="s">
        <v>998</v>
      </c>
      <c r="B24" s="223"/>
      <c r="C24" s="221"/>
    </row>
    <row r="25" spans="1:3" ht="19.5" customHeight="1">
      <c r="A25" s="224" t="s">
        <v>993</v>
      </c>
      <c r="B25" s="223"/>
      <c r="C25" s="221"/>
    </row>
    <row r="26" spans="1:3" ht="19.5" customHeight="1">
      <c r="A26" s="224" t="s">
        <v>999</v>
      </c>
      <c r="B26" s="223"/>
      <c r="C26" s="221"/>
    </row>
    <row r="27" spans="1:3" ht="19.5" customHeight="1">
      <c r="A27" s="222" t="s">
        <v>1000</v>
      </c>
      <c r="B27" s="220">
        <f>SUM(B28:B37)</f>
        <v>17203</v>
      </c>
      <c r="C27" s="221"/>
    </row>
    <row r="28" spans="1:3" ht="19.5" customHeight="1">
      <c r="A28" s="222" t="s">
        <v>984</v>
      </c>
      <c r="B28" s="223">
        <v>6195</v>
      </c>
      <c r="C28" s="221"/>
    </row>
    <row r="29" spans="1:3" ht="19.5" customHeight="1">
      <c r="A29" s="222" t="s">
        <v>985</v>
      </c>
      <c r="B29" s="223">
        <v>10008</v>
      </c>
      <c r="C29" s="221"/>
    </row>
    <row r="30" spans="1:3" ht="19.5" customHeight="1">
      <c r="A30" s="224" t="s">
        <v>986</v>
      </c>
      <c r="B30" s="223"/>
      <c r="C30" s="221"/>
    </row>
    <row r="31" spans="1:3" ht="19.5" customHeight="1">
      <c r="A31" s="224" t="s">
        <v>1001</v>
      </c>
      <c r="B31" s="223"/>
      <c r="C31" s="221"/>
    </row>
    <row r="32" spans="1:3" ht="19.5" customHeight="1">
      <c r="A32" s="224" t="s">
        <v>1002</v>
      </c>
      <c r="B32" s="223"/>
      <c r="C32" s="221"/>
    </row>
    <row r="33" spans="1:3" ht="19.5" customHeight="1">
      <c r="A33" s="225" t="s">
        <v>1003</v>
      </c>
      <c r="B33" s="223"/>
      <c r="C33" s="221"/>
    </row>
    <row r="34" spans="1:3" ht="19.5" customHeight="1">
      <c r="A34" s="222" t="s">
        <v>1004</v>
      </c>
      <c r="B34" s="223">
        <v>1000</v>
      </c>
      <c r="C34" s="221"/>
    </row>
    <row r="35" spans="1:3" ht="19.5" customHeight="1">
      <c r="A35" s="224" t="s">
        <v>1005</v>
      </c>
      <c r="B35" s="223"/>
      <c r="C35" s="221"/>
    </row>
    <row r="36" spans="1:3" ht="19.5" customHeight="1">
      <c r="A36" s="224" t="s">
        <v>993</v>
      </c>
      <c r="B36" s="223"/>
      <c r="C36" s="221"/>
    </row>
    <row r="37" spans="1:3" ht="19.5" customHeight="1">
      <c r="A37" s="224" t="s">
        <v>1006</v>
      </c>
      <c r="B37" s="223"/>
      <c r="C37" s="221"/>
    </row>
    <row r="38" spans="1:3" ht="19.5" customHeight="1">
      <c r="A38" s="222" t="s">
        <v>1007</v>
      </c>
      <c r="B38" s="220">
        <f>SUM(B39:B49)</f>
        <v>596</v>
      </c>
      <c r="C38" s="221"/>
    </row>
    <row r="39" spans="1:3" ht="19.5" customHeight="1">
      <c r="A39" s="222" t="s">
        <v>984</v>
      </c>
      <c r="B39" s="223">
        <v>272</v>
      </c>
      <c r="C39" s="221"/>
    </row>
    <row r="40" spans="1:3" ht="19.5" customHeight="1">
      <c r="A40" s="222" t="s">
        <v>985</v>
      </c>
      <c r="B40" s="223">
        <v>224</v>
      </c>
      <c r="C40" s="221"/>
    </row>
    <row r="41" spans="1:3" ht="19.5" customHeight="1">
      <c r="A41" s="224" t="s">
        <v>986</v>
      </c>
      <c r="B41" s="223"/>
      <c r="C41" s="221"/>
    </row>
    <row r="42" spans="1:3" ht="19.5" customHeight="1">
      <c r="A42" s="224" t="s">
        <v>1008</v>
      </c>
      <c r="B42" s="223"/>
      <c r="C42" s="221"/>
    </row>
    <row r="43" spans="1:3" ht="19.5" customHeight="1">
      <c r="A43" s="224" t="s">
        <v>1009</v>
      </c>
      <c r="B43" s="223"/>
      <c r="C43" s="221"/>
    </row>
    <row r="44" spans="1:3" ht="19.5" customHeight="1">
      <c r="A44" s="222" t="s">
        <v>1010</v>
      </c>
      <c r="B44" s="223"/>
      <c r="C44" s="221"/>
    </row>
    <row r="45" spans="1:3" ht="19.5" customHeight="1">
      <c r="A45" s="222" t="s">
        <v>1011</v>
      </c>
      <c r="B45" s="223"/>
      <c r="C45" s="221"/>
    </row>
    <row r="46" spans="1:3" ht="19.5" customHeight="1">
      <c r="A46" s="222" t="s">
        <v>1012</v>
      </c>
      <c r="B46" s="223">
        <v>100</v>
      </c>
      <c r="C46" s="221"/>
    </row>
    <row r="47" spans="1:3" ht="19.5" customHeight="1">
      <c r="A47" s="222" t="s">
        <v>1013</v>
      </c>
      <c r="B47" s="223"/>
      <c r="C47" s="221"/>
    </row>
    <row r="48" spans="1:3" ht="19.5" customHeight="1">
      <c r="A48" s="222" t="s">
        <v>993</v>
      </c>
      <c r="B48" s="223"/>
      <c r="C48" s="221"/>
    </row>
    <row r="49" spans="1:3" ht="19.5" customHeight="1">
      <c r="A49" s="224" t="s">
        <v>1014</v>
      </c>
      <c r="B49" s="223"/>
      <c r="C49" s="221"/>
    </row>
    <row r="50" spans="1:3" ht="19.5" customHeight="1">
      <c r="A50" s="224" t="s">
        <v>1015</v>
      </c>
      <c r="B50" s="220">
        <f>SUM(B51:B60)</f>
        <v>543</v>
      </c>
      <c r="C50" s="221"/>
    </row>
    <row r="51" spans="1:3" ht="19.5" customHeight="1">
      <c r="A51" s="224" t="s">
        <v>984</v>
      </c>
      <c r="B51" s="223">
        <v>173</v>
      </c>
      <c r="C51" s="221"/>
    </row>
    <row r="52" spans="1:3" ht="19.5" customHeight="1">
      <c r="A52" s="218" t="s">
        <v>985</v>
      </c>
      <c r="B52" s="223">
        <v>170</v>
      </c>
      <c r="C52" s="221"/>
    </row>
    <row r="53" spans="1:3" ht="19.5" customHeight="1">
      <c r="A53" s="222" t="s">
        <v>986</v>
      </c>
      <c r="B53" s="223"/>
      <c r="C53" s="221"/>
    </row>
    <row r="54" spans="1:3" ht="19.5" customHeight="1">
      <c r="A54" s="222" t="s">
        <v>1016</v>
      </c>
      <c r="B54" s="223"/>
      <c r="C54" s="221"/>
    </row>
    <row r="55" spans="1:3" ht="19.5" customHeight="1">
      <c r="A55" s="222" t="s">
        <v>1017</v>
      </c>
      <c r="B55" s="223"/>
      <c r="C55" s="221"/>
    </row>
    <row r="56" spans="1:3" ht="19.5" customHeight="1">
      <c r="A56" s="224" t="s">
        <v>1018</v>
      </c>
      <c r="B56" s="223"/>
      <c r="C56" s="221"/>
    </row>
    <row r="57" spans="1:3" ht="19.5" customHeight="1">
      <c r="A57" s="224" t="s">
        <v>1019</v>
      </c>
      <c r="B57" s="223">
        <v>200</v>
      </c>
      <c r="C57" s="221"/>
    </row>
    <row r="58" spans="1:3" ht="19.5" customHeight="1">
      <c r="A58" s="224" t="s">
        <v>1020</v>
      </c>
      <c r="B58" s="223"/>
      <c r="C58" s="221"/>
    </row>
    <row r="59" spans="1:3" ht="19.5" customHeight="1">
      <c r="A59" s="222" t="s">
        <v>993</v>
      </c>
      <c r="B59" s="223"/>
      <c r="C59" s="221"/>
    </row>
    <row r="60" spans="1:3" ht="19.5" customHeight="1">
      <c r="A60" s="224" t="s">
        <v>1021</v>
      </c>
      <c r="B60" s="223"/>
      <c r="C60" s="221"/>
    </row>
    <row r="61" spans="1:3" ht="19.5" customHeight="1">
      <c r="A61" s="225" t="s">
        <v>1022</v>
      </c>
      <c r="B61" s="220">
        <f>SUM(B62:B71)</f>
        <v>4567</v>
      </c>
      <c r="C61" s="221"/>
    </row>
    <row r="62" spans="1:3" ht="19.5" customHeight="1">
      <c r="A62" s="224" t="s">
        <v>984</v>
      </c>
      <c r="B62" s="223">
        <v>1032</v>
      </c>
      <c r="C62" s="221"/>
    </row>
    <row r="63" spans="1:3" ht="19.5" customHeight="1">
      <c r="A63" s="218" t="s">
        <v>985</v>
      </c>
      <c r="B63" s="223">
        <v>2475</v>
      </c>
      <c r="C63" s="221"/>
    </row>
    <row r="64" spans="1:3" ht="19.5" customHeight="1">
      <c r="A64" s="218" t="s">
        <v>986</v>
      </c>
      <c r="B64" s="223"/>
      <c r="C64" s="221"/>
    </row>
    <row r="65" spans="1:3" ht="19.5" customHeight="1">
      <c r="A65" s="218" t="s">
        <v>1023</v>
      </c>
      <c r="B65" s="223"/>
      <c r="C65" s="221"/>
    </row>
    <row r="66" spans="1:3" ht="19.5" customHeight="1">
      <c r="A66" s="218" t="s">
        <v>1024</v>
      </c>
      <c r="B66" s="223">
        <v>60</v>
      </c>
      <c r="C66" s="221"/>
    </row>
    <row r="67" spans="1:3" ht="19.5" customHeight="1">
      <c r="A67" s="218" t="s">
        <v>1025</v>
      </c>
      <c r="B67" s="223"/>
      <c r="C67" s="221"/>
    </row>
    <row r="68" spans="1:3" ht="19.5" customHeight="1">
      <c r="A68" s="222" t="s">
        <v>1026</v>
      </c>
      <c r="B68" s="223"/>
      <c r="C68" s="221"/>
    </row>
    <row r="69" spans="1:3" ht="19.5" customHeight="1">
      <c r="A69" s="224" t="s">
        <v>1027</v>
      </c>
      <c r="B69" s="223">
        <v>1000</v>
      </c>
      <c r="C69" s="221"/>
    </row>
    <row r="70" spans="1:3" ht="19.5" customHeight="1">
      <c r="A70" s="224" t="s">
        <v>993</v>
      </c>
      <c r="B70" s="223"/>
      <c r="C70" s="221"/>
    </row>
    <row r="71" spans="1:3" ht="19.5" customHeight="1">
      <c r="A71" s="224" t="s">
        <v>1028</v>
      </c>
      <c r="B71" s="223"/>
      <c r="C71" s="221"/>
    </row>
    <row r="72" spans="1:3" ht="19.5" customHeight="1">
      <c r="A72" s="222" t="s">
        <v>1029</v>
      </c>
      <c r="B72" s="220">
        <f>SUM(B73:B83)</f>
        <v>6000</v>
      </c>
      <c r="C72" s="221"/>
    </row>
    <row r="73" spans="1:3" ht="19.5" customHeight="1">
      <c r="A73" s="222" t="s">
        <v>984</v>
      </c>
      <c r="B73" s="223">
        <v>4000</v>
      </c>
      <c r="C73" s="221"/>
    </row>
    <row r="74" spans="1:3" ht="19.5" customHeight="1">
      <c r="A74" s="222" t="s">
        <v>985</v>
      </c>
      <c r="B74" s="223">
        <v>2000</v>
      </c>
      <c r="C74" s="221"/>
    </row>
    <row r="75" spans="1:3" ht="19.5" customHeight="1">
      <c r="A75" s="224" t="s">
        <v>986</v>
      </c>
      <c r="B75" s="223"/>
      <c r="C75" s="221"/>
    </row>
    <row r="76" spans="1:3" ht="19.5" customHeight="1">
      <c r="A76" s="224" t="s">
        <v>1030</v>
      </c>
      <c r="B76" s="223"/>
      <c r="C76" s="221"/>
    </row>
    <row r="77" spans="1:3" ht="19.5" customHeight="1">
      <c r="A77" s="224" t="s">
        <v>1031</v>
      </c>
      <c r="B77" s="223"/>
      <c r="C77" s="221"/>
    </row>
    <row r="78" spans="1:3" ht="19.5" customHeight="1">
      <c r="A78" s="218" t="s">
        <v>1032</v>
      </c>
      <c r="B78" s="223"/>
      <c r="C78" s="221"/>
    </row>
    <row r="79" spans="1:3" ht="19.5" customHeight="1">
      <c r="A79" s="222" t="s">
        <v>1033</v>
      </c>
      <c r="B79" s="223"/>
      <c r="C79" s="221"/>
    </row>
    <row r="80" spans="1:3" ht="19.5" customHeight="1">
      <c r="A80" s="222" t="s">
        <v>1034</v>
      </c>
      <c r="B80" s="223"/>
      <c r="C80" s="221"/>
    </row>
    <row r="81" spans="1:3" ht="19.5" customHeight="1">
      <c r="A81" s="222" t="s">
        <v>1026</v>
      </c>
      <c r="B81" s="223"/>
      <c r="C81" s="221"/>
    </row>
    <row r="82" spans="1:3" ht="19.5" customHeight="1">
      <c r="A82" s="224" t="s">
        <v>993</v>
      </c>
      <c r="B82" s="223"/>
      <c r="C82" s="221"/>
    </row>
    <row r="83" spans="1:3" ht="19.5" customHeight="1">
      <c r="A83" s="224" t="s">
        <v>1035</v>
      </c>
      <c r="B83" s="223"/>
      <c r="C83" s="221"/>
    </row>
    <row r="84" spans="1:3" ht="19.5" customHeight="1">
      <c r="A84" s="224" t="s">
        <v>1036</v>
      </c>
      <c r="B84" s="220">
        <f>SUM(B85:B92)</f>
        <v>1118</v>
      </c>
      <c r="C84" s="221"/>
    </row>
    <row r="85" spans="1:3" ht="19.5" customHeight="1">
      <c r="A85" s="222" t="s">
        <v>984</v>
      </c>
      <c r="B85" s="223">
        <v>233</v>
      </c>
      <c r="C85" s="221"/>
    </row>
    <row r="86" spans="1:3" ht="19.5" customHeight="1">
      <c r="A86" s="222" t="s">
        <v>985</v>
      </c>
      <c r="B86" s="223">
        <v>385</v>
      </c>
      <c r="C86" s="221"/>
    </row>
    <row r="87" spans="1:3" ht="19.5" customHeight="1">
      <c r="A87" s="222" t="s">
        <v>986</v>
      </c>
      <c r="B87" s="223"/>
      <c r="C87" s="221"/>
    </row>
    <row r="88" spans="1:3" ht="19.5" customHeight="1">
      <c r="A88" s="226" t="s">
        <v>1037</v>
      </c>
      <c r="B88" s="223"/>
      <c r="C88" s="221"/>
    </row>
    <row r="89" spans="1:3" ht="19.5" customHeight="1">
      <c r="A89" s="224" t="s">
        <v>1038</v>
      </c>
      <c r="B89" s="223"/>
      <c r="C89" s="221"/>
    </row>
    <row r="90" spans="1:3" ht="19.5" customHeight="1">
      <c r="A90" s="224" t="s">
        <v>1026</v>
      </c>
      <c r="B90" s="223"/>
      <c r="C90" s="221"/>
    </row>
    <row r="91" spans="1:3" ht="19.5" customHeight="1">
      <c r="A91" s="224" t="s">
        <v>993</v>
      </c>
      <c r="B91" s="223"/>
      <c r="C91" s="221"/>
    </row>
    <row r="92" spans="1:3" ht="19.5" customHeight="1">
      <c r="A92" s="218" t="s">
        <v>1039</v>
      </c>
      <c r="B92" s="223">
        <v>500</v>
      </c>
      <c r="C92" s="221"/>
    </row>
    <row r="93" spans="1:3" ht="19.5" customHeight="1">
      <c r="A93" s="222" t="s">
        <v>1040</v>
      </c>
      <c r="B93" s="220">
        <f>SUM(B94:B105)</f>
        <v>0</v>
      </c>
      <c r="C93" s="221"/>
    </row>
    <row r="94" spans="1:3" ht="19.5" customHeight="1">
      <c r="A94" s="222" t="s">
        <v>984</v>
      </c>
      <c r="B94" s="223"/>
      <c r="C94" s="221"/>
    </row>
    <row r="95" spans="1:3" ht="19.5" customHeight="1">
      <c r="A95" s="224" t="s">
        <v>985</v>
      </c>
      <c r="B95" s="223"/>
      <c r="C95" s="221"/>
    </row>
    <row r="96" spans="1:3" ht="19.5" customHeight="1">
      <c r="A96" s="224" t="s">
        <v>986</v>
      </c>
      <c r="B96" s="223"/>
      <c r="C96" s="221"/>
    </row>
    <row r="97" spans="1:3" ht="19.5" customHeight="1">
      <c r="A97" s="222" t="s">
        <v>1041</v>
      </c>
      <c r="B97" s="223"/>
      <c r="C97" s="221"/>
    </row>
    <row r="98" spans="1:3" ht="19.5" customHeight="1">
      <c r="A98" s="227" t="s">
        <v>1042</v>
      </c>
      <c r="B98" s="223"/>
      <c r="C98" s="221"/>
    </row>
    <row r="99" spans="1:3" ht="19.5" customHeight="1">
      <c r="A99" s="222" t="s">
        <v>1026</v>
      </c>
      <c r="B99" s="223"/>
      <c r="C99" s="221"/>
    </row>
    <row r="100" spans="1:3" ht="19.5" customHeight="1">
      <c r="A100" s="227" t="s">
        <v>1043</v>
      </c>
      <c r="B100" s="223"/>
      <c r="C100" s="221"/>
    </row>
    <row r="101" spans="1:3" ht="19.5" customHeight="1">
      <c r="A101" s="227" t="s">
        <v>1044</v>
      </c>
      <c r="B101" s="223"/>
      <c r="C101" s="221"/>
    </row>
    <row r="102" spans="1:3" ht="19.5" customHeight="1">
      <c r="A102" s="227" t="s">
        <v>1045</v>
      </c>
      <c r="B102" s="223"/>
      <c r="C102" s="221"/>
    </row>
    <row r="103" spans="1:3" ht="19.5" customHeight="1">
      <c r="A103" s="227" t="s">
        <v>1046</v>
      </c>
      <c r="B103" s="223"/>
      <c r="C103" s="221"/>
    </row>
    <row r="104" spans="1:3" ht="19.5" customHeight="1">
      <c r="A104" s="224" t="s">
        <v>993</v>
      </c>
      <c r="B104" s="223"/>
      <c r="C104" s="221"/>
    </row>
    <row r="105" spans="1:3" ht="19.5" customHeight="1">
      <c r="A105" s="224" t="s">
        <v>1047</v>
      </c>
      <c r="B105" s="223"/>
      <c r="C105" s="221"/>
    </row>
    <row r="106" spans="1:3" ht="19.5" customHeight="1">
      <c r="A106" s="224" t="s">
        <v>1048</v>
      </c>
      <c r="B106" s="220">
        <f>SUM(B107:B115)</f>
        <v>1052</v>
      </c>
      <c r="C106" s="221"/>
    </row>
    <row r="107" spans="1:3" ht="19.5" customHeight="1">
      <c r="A107" s="224" t="s">
        <v>984</v>
      </c>
      <c r="B107" s="223">
        <v>79</v>
      </c>
      <c r="C107" s="221"/>
    </row>
    <row r="108" spans="1:3" ht="19.5" customHeight="1">
      <c r="A108" s="222" t="s">
        <v>985</v>
      </c>
      <c r="B108" s="223">
        <v>73</v>
      </c>
      <c r="C108" s="221"/>
    </row>
    <row r="109" spans="1:3" ht="19.5" customHeight="1">
      <c r="A109" s="222" t="s">
        <v>986</v>
      </c>
      <c r="B109" s="223"/>
      <c r="C109" s="221"/>
    </row>
    <row r="110" spans="1:3" ht="19.5" customHeight="1">
      <c r="A110" s="222" t="s">
        <v>1049</v>
      </c>
      <c r="B110" s="223"/>
      <c r="C110" s="221"/>
    </row>
    <row r="111" spans="1:3" ht="19.5" customHeight="1">
      <c r="A111" s="224" t="s">
        <v>1050</v>
      </c>
      <c r="B111" s="223"/>
      <c r="C111" s="221"/>
    </row>
    <row r="112" spans="1:3" ht="19.5" customHeight="1">
      <c r="A112" s="224" t="s">
        <v>1051</v>
      </c>
      <c r="B112" s="223"/>
      <c r="C112" s="221"/>
    </row>
    <row r="113" spans="1:3" ht="19.5" customHeight="1">
      <c r="A113" s="222" t="s">
        <v>1052</v>
      </c>
      <c r="B113" s="223">
        <v>300</v>
      </c>
      <c r="C113" s="221"/>
    </row>
    <row r="114" spans="1:3" ht="19.5" customHeight="1">
      <c r="A114" s="226" t="s">
        <v>993</v>
      </c>
      <c r="B114" s="223"/>
      <c r="C114" s="221"/>
    </row>
    <row r="115" spans="1:3" ht="19.5" customHeight="1">
      <c r="A115" s="224" t="s">
        <v>1053</v>
      </c>
      <c r="B115" s="223">
        <v>600</v>
      </c>
      <c r="C115" s="221"/>
    </row>
    <row r="116" spans="1:3" ht="19.5" customHeight="1">
      <c r="A116" s="228" t="s">
        <v>1054</v>
      </c>
      <c r="B116" s="220">
        <f>SUM(B117:B124)</f>
        <v>2568</v>
      </c>
      <c r="C116" s="221"/>
    </row>
    <row r="117" spans="1:3" ht="19.5" customHeight="1">
      <c r="A117" s="222" t="s">
        <v>984</v>
      </c>
      <c r="B117" s="223">
        <v>1376</v>
      </c>
      <c r="C117" s="221"/>
    </row>
    <row r="118" spans="1:3" ht="19.5" customHeight="1">
      <c r="A118" s="222" t="s">
        <v>985</v>
      </c>
      <c r="B118" s="223">
        <v>1192</v>
      </c>
      <c r="C118" s="221"/>
    </row>
    <row r="119" spans="1:3" ht="19.5" customHeight="1">
      <c r="A119" s="222" t="s">
        <v>986</v>
      </c>
      <c r="B119" s="223"/>
      <c r="C119" s="221"/>
    </row>
    <row r="120" spans="1:3" ht="19.5" customHeight="1">
      <c r="A120" s="224" t="s">
        <v>1055</v>
      </c>
      <c r="B120" s="223"/>
      <c r="C120" s="221"/>
    </row>
    <row r="121" spans="1:3" ht="19.5" customHeight="1">
      <c r="A121" s="224" t="s">
        <v>1056</v>
      </c>
      <c r="B121" s="223"/>
      <c r="C121" s="221"/>
    </row>
    <row r="122" spans="1:3" ht="19.5" customHeight="1">
      <c r="A122" s="224" t="s">
        <v>1057</v>
      </c>
      <c r="B122" s="223"/>
      <c r="C122" s="221"/>
    </row>
    <row r="123" spans="1:3" ht="19.5" customHeight="1">
      <c r="A123" s="222" t="s">
        <v>993</v>
      </c>
      <c r="B123" s="223"/>
      <c r="C123" s="221"/>
    </row>
    <row r="124" spans="1:3" ht="19.5" customHeight="1">
      <c r="A124" s="222" t="s">
        <v>1058</v>
      </c>
      <c r="B124" s="223"/>
      <c r="C124" s="221"/>
    </row>
    <row r="125" spans="1:3" ht="19.5" customHeight="1">
      <c r="A125" s="218" t="s">
        <v>1059</v>
      </c>
      <c r="B125" s="220">
        <f>SUM(B126:B135)</f>
        <v>562</v>
      </c>
      <c r="C125" s="221"/>
    </row>
    <row r="126" spans="1:3" ht="19.5" customHeight="1">
      <c r="A126" s="222" t="s">
        <v>984</v>
      </c>
      <c r="B126" s="223">
        <v>290</v>
      </c>
      <c r="C126" s="221"/>
    </row>
    <row r="127" spans="1:3" ht="19.5" customHeight="1">
      <c r="A127" s="222" t="s">
        <v>985</v>
      </c>
      <c r="B127" s="223">
        <v>272</v>
      </c>
      <c r="C127" s="221"/>
    </row>
    <row r="128" spans="1:3" ht="19.5" customHeight="1">
      <c r="A128" s="222" t="s">
        <v>986</v>
      </c>
      <c r="B128" s="223"/>
      <c r="C128" s="221"/>
    </row>
    <row r="129" spans="1:3" ht="19.5" customHeight="1">
      <c r="A129" s="224" t="s">
        <v>1060</v>
      </c>
      <c r="B129" s="223"/>
      <c r="C129" s="221"/>
    </row>
    <row r="130" spans="1:3" ht="19.5" customHeight="1">
      <c r="A130" s="224" t="s">
        <v>1061</v>
      </c>
      <c r="B130" s="223"/>
      <c r="C130" s="221"/>
    </row>
    <row r="131" spans="1:3" ht="19.5" customHeight="1">
      <c r="A131" s="224" t="s">
        <v>1062</v>
      </c>
      <c r="B131" s="223"/>
      <c r="C131" s="221"/>
    </row>
    <row r="132" spans="1:3" ht="19.5" customHeight="1">
      <c r="A132" s="222" t="s">
        <v>1063</v>
      </c>
      <c r="B132" s="223"/>
      <c r="C132" s="221"/>
    </row>
    <row r="133" spans="1:3" ht="19.5" customHeight="1">
      <c r="A133" s="222" t="s">
        <v>1064</v>
      </c>
      <c r="B133" s="223"/>
      <c r="C133" s="221"/>
    </row>
    <row r="134" spans="1:3" ht="19.5" customHeight="1">
      <c r="A134" s="222" t="s">
        <v>993</v>
      </c>
      <c r="B134" s="223"/>
      <c r="C134" s="221"/>
    </row>
    <row r="135" spans="1:3" ht="19.5" customHeight="1">
      <c r="A135" s="224" t="s">
        <v>1065</v>
      </c>
      <c r="B135" s="223"/>
      <c r="C135" s="221"/>
    </row>
    <row r="136" spans="1:3" ht="19.5" customHeight="1">
      <c r="A136" s="224" t="s">
        <v>1066</v>
      </c>
      <c r="B136" s="220">
        <f>SUM(B137:B149)</f>
        <v>0</v>
      </c>
      <c r="C136" s="221"/>
    </row>
    <row r="137" spans="1:3" ht="19.5" customHeight="1">
      <c r="A137" s="224" t="s">
        <v>984</v>
      </c>
      <c r="B137" s="223"/>
      <c r="C137" s="221"/>
    </row>
    <row r="138" spans="1:3" ht="19.5" customHeight="1">
      <c r="A138" s="218" t="s">
        <v>985</v>
      </c>
      <c r="B138" s="223"/>
      <c r="C138" s="221"/>
    </row>
    <row r="139" spans="1:3" ht="19.5" customHeight="1">
      <c r="A139" s="222" t="s">
        <v>986</v>
      </c>
      <c r="B139" s="223"/>
      <c r="C139" s="221"/>
    </row>
    <row r="140" spans="1:3" ht="19.5" customHeight="1">
      <c r="A140" s="222" t="s">
        <v>1067</v>
      </c>
      <c r="B140" s="223"/>
      <c r="C140" s="221"/>
    </row>
    <row r="141" spans="1:3" ht="19.5" customHeight="1">
      <c r="A141" s="222" t="s">
        <v>1068</v>
      </c>
      <c r="B141" s="223" t="s">
        <v>408</v>
      </c>
      <c r="C141" s="221"/>
    </row>
    <row r="142" spans="1:3" ht="19.5" customHeight="1">
      <c r="A142" s="226" t="s">
        <v>1069</v>
      </c>
      <c r="B142" s="223"/>
      <c r="C142" s="221"/>
    </row>
    <row r="143" spans="1:3" ht="19.5" customHeight="1">
      <c r="A143" s="224" t="s">
        <v>1070</v>
      </c>
      <c r="B143" s="223"/>
      <c r="C143" s="221"/>
    </row>
    <row r="144" spans="1:3" ht="19.5" customHeight="1">
      <c r="A144" s="224" t="s">
        <v>1071</v>
      </c>
      <c r="B144" s="223"/>
      <c r="C144" s="221"/>
    </row>
    <row r="145" spans="1:3" ht="19.5" customHeight="1">
      <c r="A145" s="222" t="s">
        <v>1072</v>
      </c>
      <c r="B145" s="223"/>
      <c r="C145" s="221"/>
    </row>
    <row r="146" spans="1:3" ht="19.5" customHeight="1">
      <c r="A146" s="227" t="s">
        <v>1073</v>
      </c>
      <c r="B146" s="223"/>
      <c r="C146" s="221"/>
    </row>
    <row r="147" spans="1:3" ht="19.5" customHeight="1">
      <c r="A147" s="227" t="s">
        <v>1074</v>
      </c>
      <c r="B147" s="223"/>
      <c r="C147" s="221"/>
    </row>
    <row r="148" spans="1:3" ht="19.5" customHeight="1">
      <c r="A148" s="222" t="s">
        <v>993</v>
      </c>
      <c r="B148" s="223"/>
      <c r="C148" s="221"/>
    </row>
    <row r="149" spans="1:3" ht="19.5" customHeight="1">
      <c r="A149" s="222" t="s">
        <v>1075</v>
      </c>
      <c r="B149" s="223"/>
      <c r="C149" s="221"/>
    </row>
    <row r="150" spans="1:3" ht="19.5" customHeight="1">
      <c r="A150" s="222" t="s">
        <v>1076</v>
      </c>
      <c r="B150" s="220">
        <f>SUM(B151:B156)</f>
        <v>20</v>
      </c>
      <c r="C150" s="221"/>
    </row>
    <row r="151" spans="1:3" ht="19.5" customHeight="1">
      <c r="A151" s="222" t="s">
        <v>984</v>
      </c>
      <c r="B151" s="223"/>
      <c r="C151" s="221"/>
    </row>
    <row r="152" spans="1:3" ht="19.5" customHeight="1">
      <c r="A152" s="222" t="s">
        <v>985</v>
      </c>
      <c r="B152" s="223">
        <v>20</v>
      </c>
      <c r="C152" s="221"/>
    </row>
    <row r="153" spans="1:3" ht="19.5" customHeight="1">
      <c r="A153" s="224" t="s">
        <v>986</v>
      </c>
      <c r="B153" s="223"/>
      <c r="C153" s="221"/>
    </row>
    <row r="154" spans="1:3" ht="19.5" customHeight="1">
      <c r="A154" s="224" t="s">
        <v>1077</v>
      </c>
      <c r="B154" s="223"/>
      <c r="C154" s="221"/>
    </row>
    <row r="155" spans="1:3" ht="19.5" customHeight="1">
      <c r="A155" s="224" t="s">
        <v>993</v>
      </c>
      <c r="B155" s="223"/>
      <c r="C155" s="221"/>
    </row>
    <row r="156" spans="1:3" ht="19.5" customHeight="1">
      <c r="A156" s="218" t="s">
        <v>1078</v>
      </c>
      <c r="B156" s="223"/>
      <c r="C156" s="221"/>
    </row>
    <row r="157" spans="1:3" ht="19.5" customHeight="1">
      <c r="A157" s="222" t="s">
        <v>1079</v>
      </c>
      <c r="B157" s="220">
        <f>SUM(B158:B164)</f>
        <v>0</v>
      </c>
      <c r="C157" s="221"/>
    </row>
    <row r="158" spans="1:3" ht="19.5" customHeight="1">
      <c r="A158" s="222" t="s">
        <v>984</v>
      </c>
      <c r="B158" s="223"/>
      <c r="C158" s="221"/>
    </row>
    <row r="159" spans="1:3" ht="19.5" customHeight="1">
      <c r="A159" s="224" t="s">
        <v>985</v>
      </c>
      <c r="B159" s="223"/>
      <c r="C159" s="221"/>
    </row>
    <row r="160" spans="1:3" ht="19.5" customHeight="1">
      <c r="A160" s="224" t="s">
        <v>986</v>
      </c>
      <c r="B160" s="223"/>
      <c r="C160" s="221"/>
    </row>
    <row r="161" spans="1:3" ht="19.5" customHeight="1">
      <c r="A161" s="224" t="s">
        <v>1080</v>
      </c>
      <c r="B161" s="223"/>
      <c r="C161" s="221"/>
    </row>
    <row r="162" spans="1:3" ht="19.5" customHeight="1">
      <c r="A162" s="218" t="s">
        <v>1081</v>
      </c>
      <c r="B162" s="223"/>
      <c r="C162" s="221"/>
    </row>
    <row r="163" spans="1:3" ht="19.5" customHeight="1">
      <c r="A163" s="222" t="s">
        <v>993</v>
      </c>
      <c r="B163" s="223"/>
      <c r="C163" s="221"/>
    </row>
    <row r="164" spans="1:3" ht="19.5" customHeight="1">
      <c r="A164" s="222" t="s">
        <v>1082</v>
      </c>
      <c r="B164" s="223"/>
      <c r="C164" s="221"/>
    </row>
    <row r="165" spans="1:3" ht="19.5" customHeight="1">
      <c r="A165" s="224" t="s">
        <v>1083</v>
      </c>
      <c r="B165" s="220">
        <f>SUM(B166:B170)</f>
        <v>233</v>
      </c>
      <c r="C165" s="221"/>
    </row>
    <row r="166" spans="1:3" ht="19.5" customHeight="1">
      <c r="A166" s="224" t="s">
        <v>984</v>
      </c>
      <c r="B166" s="223">
        <v>92</v>
      </c>
      <c r="C166" s="221"/>
    </row>
    <row r="167" spans="1:3" ht="19.5" customHeight="1">
      <c r="A167" s="224" t="s">
        <v>985</v>
      </c>
      <c r="B167" s="223">
        <v>141</v>
      </c>
      <c r="C167" s="221"/>
    </row>
    <row r="168" spans="1:3" ht="19.5" customHeight="1">
      <c r="A168" s="222" t="s">
        <v>986</v>
      </c>
      <c r="B168" s="223"/>
      <c r="C168" s="221"/>
    </row>
    <row r="169" spans="1:3" ht="19.5" customHeight="1">
      <c r="A169" s="225" t="s">
        <v>1084</v>
      </c>
      <c r="B169" s="223"/>
      <c r="C169" s="221"/>
    </row>
    <row r="170" spans="1:3" ht="19.5" customHeight="1">
      <c r="A170" s="222" t="s">
        <v>1085</v>
      </c>
      <c r="B170" s="223"/>
      <c r="C170" s="221"/>
    </row>
    <row r="171" spans="1:3" ht="19.5" customHeight="1">
      <c r="A171" s="224" t="s">
        <v>1086</v>
      </c>
      <c r="B171" s="220">
        <f>SUM(B172:B177)</f>
        <v>145</v>
      </c>
      <c r="C171" s="221"/>
    </row>
    <row r="172" spans="1:3" ht="19.5" customHeight="1">
      <c r="A172" s="224" t="s">
        <v>984</v>
      </c>
      <c r="B172" s="223">
        <v>66</v>
      </c>
      <c r="C172" s="221"/>
    </row>
    <row r="173" spans="1:3" ht="19.5" customHeight="1">
      <c r="A173" s="224" t="s">
        <v>985</v>
      </c>
      <c r="B173" s="223">
        <v>79</v>
      </c>
      <c r="C173" s="221"/>
    </row>
    <row r="174" spans="1:3" ht="19.5" customHeight="1">
      <c r="A174" s="218" t="s">
        <v>986</v>
      </c>
      <c r="B174" s="223"/>
      <c r="C174" s="221"/>
    </row>
    <row r="175" spans="1:3" ht="19.5" customHeight="1">
      <c r="A175" s="222" t="s">
        <v>998</v>
      </c>
      <c r="B175" s="229"/>
      <c r="C175" s="221"/>
    </row>
    <row r="176" spans="1:3" ht="19.5" customHeight="1">
      <c r="A176" s="222" t="s">
        <v>993</v>
      </c>
      <c r="B176" s="223"/>
      <c r="C176" s="221"/>
    </row>
    <row r="177" spans="1:3" ht="19.5" customHeight="1">
      <c r="A177" s="222" t="s">
        <v>1087</v>
      </c>
      <c r="B177" s="223"/>
      <c r="C177" s="221"/>
    </row>
    <row r="178" spans="1:3" ht="19.5" customHeight="1">
      <c r="A178" s="224" t="s">
        <v>1088</v>
      </c>
      <c r="B178" s="220">
        <f>SUM(B179:B184)</f>
        <v>553</v>
      </c>
      <c r="C178" s="221"/>
    </row>
    <row r="179" spans="1:3" ht="19.5" customHeight="1">
      <c r="A179" s="224" t="s">
        <v>984</v>
      </c>
      <c r="B179" s="223">
        <v>144</v>
      </c>
      <c r="C179" s="221"/>
    </row>
    <row r="180" spans="1:3" ht="19.5" customHeight="1">
      <c r="A180" s="224" t="s">
        <v>985</v>
      </c>
      <c r="B180" s="223">
        <v>409</v>
      </c>
      <c r="C180" s="221"/>
    </row>
    <row r="181" spans="1:3" ht="19.5" customHeight="1">
      <c r="A181" s="222" t="s">
        <v>986</v>
      </c>
      <c r="B181" s="223"/>
      <c r="C181" s="221"/>
    </row>
    <row r="182" spans="1:3" ht="19.5" customHeight="1">
      <c r="A182" s="227" t="s">
        <v>1089</v>
      </c>
      <c r="B182" s="223"/>
      <c r="C182" s="221"/>
    </row>
    <row r="183" spans="1:3" ht="19.5" customHeight="1">
      <c r="A183" s="224" t="s">
        <v>993</v>
      </c>
      <c r="B183" s="223"/>
      <c r="C183" s="221"/>
    </row>
    <row r="184" spans="1:3" ht="19.5" customHeight="1">
      <c r="A184" s="224" t="s">
        <v>1090</v>
      </c>
      <c r="B184" s="223"/>
      <c r="C184" s="221"/>
    </row>
    <row r="185" spans="1:3" ht="19.5" customHeight="1">
      <c r="A185" s="224" t="s">
        <v>1091</v>
      </c>
      <c r="B185" s="220">
        <f>SUM(B186:B191)</f>
        <v>986</v>
      </c>
      <c r="C185" s="221"/>
    </row>
    <row r="186" spans="1:3" ht="19.5" customHeight="1">
      <c r="A186" s="224" t="s">
        <v>984</v>
      </c>
      <c r="B186" s="223">
        <v>468</v>
      </c>
      <c r="C186" s="221"/>
    </row>
    <row r="187" spans="1:3" ht="19.5" customHeight="1">
      <c r="A187" s="222" t="s">
        <v>985</v>
      </c>
      <c r="B187" s="223">
        <v>518</v>
      </c>
      <c r="C187" s="221"/>
    </row>
    <row r="188" spans="1:3" ht="19.5" customHeight="1">
      <c r="A188" s="222" t="s">
        <v>986</v>
      </c>
      <c r="B188" s="223"/>
      <c r="C188" s="221"/>
    </row>
    <row r="189" spans="1:3" ht="19.5" customHeight="1">
      <c r="A189" s="222" t="s">
        <v>1092</v>
      </c>
      <c r="B189" s="223"/>
      <c r="C189" s="221"/>
    </row>
    <row r="190" spans="1:3" ht="19.5" customHeight="1">
      <c r="A190" s="224" t="s">
        <v>993</v>
      </c>
      <c r="B190" s="223"/>
      <c r="C190" s="221"/>
    </row>
    <row r="191" spans="1:3" ht="19.5" customHeight="1">
      <c r="A191" s="224" t="s">
        <v>1093</v>
      </c>
      <c r="B191" s="223"/>
      <c r="C191" s="221"/>
    </row>
    <row r="192" spans="1:3" ht="19.5" customHeight="1">
      <c r="A192" s="224" t="s">
        <v>1094</v>
      </c>
      <c r="B192" s="220">
        <f>SUM(B193:B198)</f>
        <v>1400</v>
      </c>
      <c r="C192" s="221"/>
    </row>
    <row r="193" spans="1:3" ht="19.5" customHeight="1">
      <c r="A193" s="222" t="s">
        <v>984</v>
      </c>
      <c r="B193" s="223">
        <v>182</v>
      </c>
      <c r="C193" s="221"/>
    </row>
    <row r="194" spans="1:3" ht="19.5" customHeight="1">
      <c r="A194" s="222" t="s">
        <v>985</v>
      </c>
      <c r="B194" s="223">
        <v>1218</v>
      </c>
      <c r="C194" s="221"/>
    </row>
    <row r="195" spans="1:3" ht="19.5" customHeight="1">
      <c r="A195" s="222" t="s">
        <v>986</v>
      </c>
      <c r="B195" s="223"/>
      <c r="C195" s="221"/>
    </row>
    <row r="196" spans="1:3" ht="19.5" customHeight="1">
      <c r="A196" s="227" t="s">
        <v>1095</v>
      </c>
      <c r="B196" s="223"/>
      <c r="C196" s="221"/>
    </row>
    <row r="197" spans="1:3" ht="19.5" customHeight="1">
      <c r="A197" s="222" t="s">
        <v>993</v>
      </c>
      <c r="B197" s="223"/>
      <c r="C197" s="221"/>
    </row>
    <row r="198" spans="1:3" ht="19.5" customHeight="1">
      <c r="A198" s="224" t="s">
        <v>1096</v>
      </c>
      <c r="B198" s="223"/>
      <c r="C198" s="221"/>
    </row>
    <row r="199" spans="1:3" ht="19.5" customHeight="1">
      <c r="A199" s="224" t="s">
        <v>1097</v>
      </c>
      <c r="B199" s="220">
        <f>SUM(B200:B204)</f>
        <v>579</v>
      </c>
      <c r="C199" s="221"/>
    </row>
    <row r="200" spans="1:3" ht="19.5" customHeight="1">
      <c r="A200" s="218" t="s">
        <v>984</v>
      </c>
      <c r="B200" s="223">
        <v>212</v>
      </c>
      <c r="C200" s="221"/>
    </row>
    <row r="201" spans="1:3" ht="19.5" customHeight="1">
      <c r="A201" s="222" t="s">
        <v>985</v>
      </c>
      <c r="B201" s="223">
        <v>367</v>
      </c>
      <c r="C201" s="221"/>
    </row>
    <row r="202" spans="1:3" ht="19.5" customHeight="1">
      <c r="A202" s="222" t="s">
        <v>986</v>
      </c>
      <c r="B202" s="223"/>
      <c r="C202" s="221"/>
    </row>
    <row r="203" spans="1:3" ht="19.5" customHeight="1">
      <c r="A203" s="222" t="s">
        <v>993</v>
      </c>
      <c r="B203" s="223"/>
      <c r="C203" s="221"/>
    </row>
    <row r="204" spans="1:3" ht="19.5" customHeight="1">
      <c r="A204" s="224" t="s">
        <v>1098</v>
      </c>
      <c r="B204" s="223"/>
      <c r="C204" s="221"/>
    </row>
    <row r="205" spans="1:3" ht="19.5" customHeight="1">
      <c r="A205" s="224" t="s">
        <v>1099</v>
      </c>
      <c r="B205" s="220">
        <f>SUM(B206:B212)</f>
        <v>298</v>
      </c>
      <c r="C205" s="221"/>
    </row>
    <row r="206" spans="1:3" ht="19.5" customHeight="1">
      <c r="A206" s="224" t="s">
        <v>984</v>
      </c>
      <c r="B206" s="223">
        <v>116</v>
      </c>
      <c r="C206" s="221"/>
    </row>
    <row r="207" spans="1:3" ht="19.5" customHeight="1">
      <c r="A207" s="222" t="s">
        <v>985</v>
      </c>
      <c r="B207" s="223">
        <v>168</v>
      </c>
      <c r="C207" s="221"/>
    </row>
    <row r="208" spans="1:3" ht="19.5" customHeight="1">
      <c r="A208" s="222" t="s">
        <v>986</v>
      </c>
      <c r="B208" s="223"/>
      <c r="C208" s="221"/>
    </row>
    <row r="209" spans="1:3" ht="19.5" customHeight="1">
      <c r="A209" s="227" t="s">
        <v>1100</v>
      </c>
      <c r="B209" s="223">
        <v>14</v>
      </c>
      <c r="C209" s="221"/>
    </row>
    <row r="210" spans="1:3" ht="19.5" customHeight="1">
      <c r="A210" s="227" t="s">
        <v>1101</v>
      </c>
      <c r="B210" s="223"/>
      <c r="C210" s="221"/>
    </row>
    <row r="211" spans="1:3" ht="19.5" customHeight="1">
      <c r="A211" s="222" t="s">
        <v>993</v>
      </c>
      <c r="B211" s="229" t="s">
        <v>409</v>
      </c>
      <c r="C211" s="230"/>
    </row>
    <row r="212" spans="1:3" ht="19.5" customHeight="1">
      <c r="A212" s="224" t="s">
        <v>1102</v>
      </c>
      <c r="B212" s="229"/>
      <c r="C212" s="230"/>
    </row>
    <row r="213" spans="1:3" ht="19.5" customHeight="1">
      <c r="A213" s="224" t="s">
        <v>1103</v>
      </c>
      <c r="B213" s="231">
        <f>SUM(B214:B218)</f>
        <v>135</v>
      </c>
      <c r="C213" s="230"/>
    </row>
    <row r="214" spans="1:3" ht="19.5" customHeight="1">
      <c r="A214" s="224" t="s">
        <v>984</v>
      </c>
      <c r="B214" s="223">
        <v>25</v>
      </c>
      <c r="C214" s="221"/>
    </row>
    <row r="215" spans="1:3" ht="19.5" customHeight="1">
      <c r="A215" s="218" t="s">
        <v>985</v>
      </c>
      <c r="B215" s="223">
        <v>110</v>
      </c>
      <c r="C215" s="221"/>
    </row>
    <row r="216" spans="1:3" ht="19.5" customHeight="1">
      <c r="A216" s="222" t="s">
        <v>986</v>
      </c>
      <c r="B216" s="232"/>
      <c r="C216" s="221"/>
    </row>
    <row r="217" spans="1:3" ht="19.5" customHeight="1">
      <c r="A217" s="222" t="s">
        <v>993</v>
      </c>
      <c r="B217" s="232"/>
      <c r="C217" s="221"/>
    </row>
    <row r="218" spans="1:3" ht="19.5" customHeight="1">
      <c r="A218" s="222" t="s">
        <v>1104</v>
      </c>
      <c r="B218" s="232"/>
      <c r="C218" s="221"/>
    </row>
    <row r="219" spans="1:3" ht="19.5" customHeight="1">
      <c r="A219" s="224" t="s">
        <v>1105</v>
      </c>
      <c r="B219" s="233">
        <f>SUM(B220:B224)</f>
        <v>1031</v>
      </c>
      <c r="C219" s="221"/>
    </row>
    <row r="220" spans="1:3" ht="19.5" customHeight="1">
      <c r="A220" s="224" t="s">
        <v>984</v>
      </c>
      <c r="B220" s="234">
        <v>395</v>
      </c>
      <c r="C220" s="221"/>
    </row>
    <row r="221" spans="1:3" ht="19.5" customHeight="1">
      <c r="A221" s="224" t="s">
        <v>985</v>
      </c>
      <c r="B221" s="234">
        <v>636</v>
      </c>
      <c r="C221" s="221"/>
    </row>
    <row r="222" spans="1:3" ht="19.5" customHeight="1">
      <c r="A222" s="222" t="s">
        <v>986</v>
      </c>
      <c r="B222" s="234"/>
      <c r="C222" s="221"/>
    </row>
    <row r="223" spans="1:3" ht="19.5" customHeight="1">
      <c r="A223" s="222" t="s">
        <v>993</v>
      </c>
      <c r="B223" s="234"/>
      <c r="C223" s="221"/>
    </row>
    <row r="224" spans="1:3" ht="19.5" customHeight="1">
      <c r="A224" s="222" t="s">
        <v>1106</v>
      </c>
      <c r="B224" s="234"/>
      <c r="C224" s="221"/>
    </row>
    <row r="225" spans="1:3" ht="19.5" customHeight="1">
      <c r="A225" s="227" t="s">
        <v>1107</v>
      </c>
      <c r="B225" s="235">
        <f>SUM(B226:B230)</f>
        <v>0</v>
      </c>
      <c r="C225" s="221"/>
    </row>
    <row r="226" spans="1:3" ht="19.5" customHeight="1">
      <c r="A226" s="227" t="s">
        <v>1108</v>
      </c>
      <c r="B226" s="234"/>
      <c r="C226" s="221"/>
    </row>
    <row r="227" spans="1:3" ht="19.5" customHeight="1">
      <c r="A227" s="227" t="s">
        <v>1109</v>
      </c>
      <c r="B227" s="234"/>
      <c r="C227" s="221"/>
    </row>
    <row r="228" spans="1:3" ht="19.5" customHeight="1">
      <c r="A228" s="227" t="s">
        <v>1110</v>
      </c>
      <c r="B228" s="232"/>
      <c r="C228" s="221"/>
    </row>
    <row r="229" spans="1:3" ht="19.5" customHeight="1">
      <c r="A229" s="227" t="s">
        <v>1111</v>
      </c>
      <c r="B229" s="232"/>
      <c r="C229" s="221"/>
    </row>
    <row r="230" spans="1:3" ht="19.5" customHeight="1">
      <c r="A230" s="227" t="s">
        <v>1112</v>
      </c>
      <c r="B230" s="232"/>
      <c r="C230" s="221"/>
    </row>
    <row r="231" spans="1:3" ht="19.5" customHeight="1">
      <c r="A231" s="227" t="s">
        <v>1113</v>
      </c>
      <c r="B231" s="233">
        <f>SUM(B232:B247)</f>
        <v>3323</v>
      </c>
      <c r="C231" s="221"/>
    </row>
    <row r="232" spans="1:3" ht="19.5" customHeight="1">
      <c r="A232" s="227" t="s">
        <v>1108</v>
      </c>
      <c r="B232" s="223">
        <v>2323</v>
      </c>
      <c r="C232" s="221"/>
    </row>
    <row r="233" spans="1:3" ht="19.5" customHeight="1">
      <c r="A233" s="227" t="s">
        <v>1109</v>
      </c>
      <c r="B233" s="223">
        <v>1000</v>
      </c>
      <c r="C233" s="221"/>
    </row>
    <row r="234" spans="1:3" ht="19.5" customHeight="1">
      <c r="A234" s="227" t="s">
        <v>1110</v>
      </c>
      <c r="B234" s="223"/>
      <c r="C234" s="221"/>
    </row>
    <row r="235" spans="1:3" ht="19.5" customHeight="1">
      <c r="A235" s="227" t="s">
        <v>1114</v>
      </c>
      <c r="B235" s="223"/>
      <c r="C235" s="221"/>
    </row>
    <row r="236" spans="1:3" ht="19.5" customHeight="1">
      <c r="A236" s="227" t="s">
        <v>1115</v>
      </c>
      <c r="B236" s="223"/>
      <c r="C236" s="221"/>
    </row>
    <row r="237" spans="1:3" ht="19.5" customHeight="1">
      <c r="A237" s="227" t="s">
        <v>1116</v>
      </c>
      <c r="B237" s="223"/>
      <c r="C237" s="221"/>
    </row>
    <row r="238" spans="1:3" ht="19.5" customHeight="1">
      <c r="A238" s="227" t="s">
        <v>1117</v>
      </c>
      <c r="B238" s="223"/>
      <c r="C238" s="221"/>
    </row>
    <row r="239" spans="1:3" ht="19.5" customHeight="1">
      <c r="A239" s="227" t="s">
        <v>1118</v>
      </c>
      <c r="B239" s="223"/>
      <c r="C239" s="221"/>
    </row>
    <row r="240" spans="1:3" ht="19.5" customHeight="1">
      <c r="A240" s="227" t="s">
        <v>1119</v>
      </c>
      <c r="B240" s="223"/>
      <c r="C240" s="221"/>
    </row>
    <row r="241" spans="1:3" ht="19.5" customHeight="1">
      <c r="A241" s="227" t="s">
        <v>1120</v>
      </c>
      <c r="B241" s="223"/>
      <c r="C241" s="221"/>
    </row>
    <row r="242" spans="1:3" ht="19.5" customHeight="1">
      <c r="A242" s="227" t="s">
        <v>1121</v>
      </c>
      <c r="B242" s="223"/>
      <c r="C242" s="221"/>
    </row>
    <row r="243" spans="1:3" ht="19.5" customHeight="1">
      <c r="A243" s="227" t="s">
        <v>1122</v>
      </c>
      <c r="B243" s="223"/>
      <c r="C243" s="221"/>
    </row>
    <row r="244" spans="1:3" ht="19.5" customHeight="1">
      <c r="A244" s="227" t="s">
        <v>1123</v>
      </c>
      <c r="B244" s="223"/>
      <c r="C244" s="221"/>
    </row>
    <row r="245" spans="1:3" ht="19.5" customHeight="1">
      <c r="A245" s="227" t="s">
        <v>1124</v>
      </c>
      <c r="B245" s="223"/>
      <c r="C245" s="221"/>
    </row>
    <row r="246" spans="1:3" ht="19.5" customHeight="1">
      <c r="A246" s="227" t="s">
        <v>1111</v>
      </c>
      <c r="B246" s="223"/>
      <c r="C246" s="221"/>
    </row>
    <row r="247" spans="1:3" ht="19.5" customHeight="1">
      <c r="A247" s="227" t="s">
        <v>1125</v>
      </c>
      <c r="B247" s="223"/>
      <c r="C247" s="221"/>
    </row>
    <row r="248" spans="1:3" ht="19.5" customHeight="1">
      <c r="A248" s="224" t="s">
        <v>1126</v>
      </c>
      <c r="B248" s="220">
        <f>SUM(B249:B250)</f>
        <v>98</v>
      </c>
      <c r="C248" s="221"/>
    </row>
    <row r="249" spans="1:3" ht="19.5" customHeight="1">
      <c r="A249" s="224" t="s">
        <v>1127</v>
      </c>
      <c r="B249" s="223"/>
      <c r="C249" s="221"/>
    </row>
    <row r="250" spans="1:3" ht="19.5" customHeight="1">
      <c r="A250" s="224" t="s">
        <v>1128</v>
      </c>
      <c r="B250" s="223">
        <v>98</v>
      </c>
      <c r="C250" s="221"/>
    </row>
    <row r="251" spans="1:3" ht="19.5" customHeight="1">
      <c r="A251" s="218" t="s">
        <v>1129</v>
      </c>
      <c r="B251" s="236">
        <f>B252+B253</f>
        <v>0</v>
      </c>
      <c r="C251" s="221"/>
    </row>
    <row r="252" spans="1:3" ht="19.5" customHeight="1">
      <c r="A252" s="222" t="s">
        <v>1130</v>
      </c>
      <c r="B252" s="223"/>
      <c r="C252" s="221"/>
    </row>
    <row r="253" spans="1:3" ht="19.5" customHeight="1">
      <c r="A253" s="222" t="s">
        <v>1131</v>
      </c>
      <c r="B253" s="223"/>
      <c r="C253" s="221"/>
    </row>
    <row r="254" spans="1:3" ht="19.5" customHeight="1">
      <c r="A254" s="218" t="s">
        <v>1132</v>
      </c>
      <c r="B254" s="236">
        <f>B255+B265</f>
        <v>200</v>
      </c>
      <c r="C254" s="221"/>
    </row>
    <row r="255" spans="1:3" ht="19.5" customHeight="1">
      <c r="A255" s="224" t="s">
        <v>1133</v>
      </c>
      <c r="B255" s="220">
        <f>SUM(B256:B264)</f>
        <v>200</v>
      </c>
      <c r="C255" s="221"/>
    </row>
    <row r="256" spans="1:3" ht="19.5" customHeight="1">
      <c r="A256" s="224" t="s">
        <v>1134</v>
      </c>
      <c r="B256" s="223">
        <v>100</v>
      </c>
      <c r="C256" s="221"/>
    </row>
    <row r="257" spans="1:3" ht="19.5" customHeight="1">
      <c r="A257" s="222" t="s">
        <v>1135</v>
      </c>
      <c r="B257" s="223"/>
      <c r="C257" s="221"/>
    </row>
    <row r="258" spans="1:3" ht="19.5" customHeight="1">
      <c r="A258" s="222" t="s">
        <v>1136</v>
      </c>
      <c r="B258" s="223"/>
      <c r="C258" s="221"/>
    </row>
    <row r="259" spans="1:3" ht="19.5" customHeight="1">
      <c r="A259" s="222" t="s">
        <v>1137</v>
      </c>
      <c r="B259" s="223"/>
      <c r="C259" s="221"/>
    </row>
    <row r="260" spans="1:3" ht="19.5" customHeight="1">
      <c r="A260" s="224" t="s">
        <v>1138</v>
      </c>
      <c r="B260" s="223"/>
      <c r="C260" s="221"/>
    </row>
    <row r="261" spans="1:3" ht="19.5" customHeight="1">
      <c r="A261" s="224" t="s">
        <v>1139</v>
      </c>
      <c r="B261" s="223"/>
      <c r="C261" s="221"/>
    </row>
    <row r="262" spans="1:3" ht="19.5" customHeight="1">
      <c r="A262" s="224" t="s">
        <v>1140</v>
      </c>
      <c r="B262" s="223"/>
      <c r="C262" s="221"/>
    </row>
    <row r="263" spans="1:3" ht="19.5" customHeight="1">
      <c r="A263" s="224" t="s">
        <v>1141</v>
      </c>
      <c r="B263" s="223"/>
      <c r="C263" s="221"/>
    </row>
    <row r="264" spans="1:3" ht="19.5" customHeight="1">
      <c r="A264" s="224" t="s">
        <v>1142</v>
      </c>
      <c r="B264" s="223">
        <v>100</v>
      </c>
      <c r="C264" s="221"/>
    </row>
    <row r="265" spans="1:3" ht="19.5" customHeight="1">
      <c r="A265" s="224" t="s">
        <v>1143</v>
      </c>
      <c r="B265" s="223"/>
      <c r="C265" s="221"/>
    </row>
    <row r="266" spans="1:3" ht="19.5" customHeight="1">
      <c r="A266" s="218" t="s">
        <v>1144</v>
      </c>
      <c r="B266" s="236">
        <f>B267+B270+B279+B286+B294+B303+B319+B329+B339+B347+B353</f>
        <v>21156</v>
      </c>
      <c r="C266" s="221"/>
    </row>
    <row r="267" spans="1:3" ht="19.5" customHeight="1">
      <c r="A267" s="222" t="s">
        <v>1145</v>
      </c>
      <c r="B267" s="220">
        <f>SUM(B268:B269)</f>
        <v>0</v>
      </c>
      <c r="C267" s="221"/>
    </row>
    <row r="268" spans="1:3" ht="19.5" customHeight="1">
      <c r="A268" s="222" t="s">
        <v>1146</v>
      </c>
      <c r="B268" s="223"/>
      <c r="C268" s="221"/>
    </row>
    <row r="269" spans="1:3" ht="19.5" customHeight="1">
      <c r="A269" s="224" t="s">
        <v>1147</v>
      </c>
      <c r="B269" s="223"/>
      <c r="C269" s="221"/>
    </row>
    <row r="270" spans="1:3" ht="19.5" customHeight="1">
      <c r="A270" s="224" t="s">
        <v>1148</v>
      </c>
      <c r="B270" s="220">
        <f>SUM(B271:B278)</f>
        <v>20487</v>
      </c>
      <c r="C270" s="221"/>
    </row>
    <row r="271" spans="1:3" ht="19.5" customHeight="1">
      <c r="A271" s="224" t="s">
        <v>984</v>
      </c>
      <c r="B271" s="223">
        <v>7324</v>
      </c>
      <c r="C271" s="221"/>
    </row>
    <row r="272" spans="1:3" ht="19.5" customHeight="1">
      <c r="A272" s="224" t="s">
        <v>985</v>
      </c>
      <c r="B272" s="223">
        <v>11730</v>
      </c>
      <c r="C272" s="221"/>
    </row>
    <row r="273" spans="1:3" ht="19.5" customHeight="1">
      <c r="A273" s="224" t="s">
        <v>986</v>
      </c>
      <c r="B273" s="223"/>
      <c r="C273" s="221"/>
    </row>
    <row r="274" spans="1:3" ht="19.5" customHeight="1">
      <c r="A274" s="224" t="s">
        <v>1026</v>
      </c>
      <c r="B274" s="223">
        <v>400</v>
      </c>
      <c r="C274" s="221"/>
    </row>
    <row r="275" spans="1:3" ht="19.5" customHeight="1">
      <c r="A275" s="237" t="s">
        <v>1149</v>
      </c>
      <c r="B275" s="223">
        <v>1033</v>
      </c>
      <c r="C275" s="221"/>
    </row>
    <row r="276" spans="1:3" ht="19.5" customHeight="1">
      <c r="A276" s="237" t="s">
        <v>1150</v>
      </c>
      <c r="B276" s="223"/>
      <c r="C276" s="221"/>
    </row>
    <row r="277" spans="1:3" ht="19.5" customHeight="1">
      <c r="A277" s="224" t="s">
        <v>993</v>
      </c>
      <c r="B277" s="223"/>
      <c r="C277" s="221"/>
    </row>
    <row r="278" spans="1:3" ht="19.5" customHeight="1">
      <c r="A278" s="224" t="s">
        <v>1151</v>
      </c>
      <c r="B278" s="223"/>
      <c r="C278" s="221"/>
    </row>
    <row r="279" spans="1:3" ht="19.5" customHeight="1">
      <c r="A279" s="222" t="s">
        <v>1152</v>
      </c>
      <c r="B279" s="220">
        <f>SUM(B280:B285)</f>
        <v>0</v>
      </c>
      <c r="C279" s="221"/>
    </row>
    <row r="280" spans="1:3" ht="19.5" customHeight="1">
      <c r="A280" s="222" t="s">
        <v>984</v>
      </c>
      <c r="B280" s="223"/>
      <c r="C280" s="221"/>
    </row>
    <row r="281" spans="1:3" ht="19.5" customHeight="1">
      <c r="A281" s="222" t="s">
        <v>985</v>
      </c>
      <c r="B281" s="223"/>
      <c r="C281" s="221"/>
    </row>
    <row r="282" spans="1:3" ht="19.5" customHeight="1">
      <c r="A282" s="224" t="s">
        <v>986</v>
      </c>
      <c r="B282" s="223"/>
      <c r="C282" s="221"/>
    </row>
    <row r="283" spans="1:3" ht="19.5" customHeight="1">
      <c r="A283" s="224" t="s">
        <v>1153</v>
      </c>
      <c r="B283" s="223"/>
      <c r="C283" s="221"/>
    </row>
    <row r="284" spans="1:3" ht="19.5" customHeight="1">
      <c r="A284" s="224" t="s">
        <v>993</v>
      </c>
      <c r="B284" s="223"/>
      <c r="C284" s="221"/>
    </row>
    <row r="285" spans="1:3" ht="19.5" customHeight="1">
      <c r="A285" s="218" t="s">
        <v>1154</v>
      </c>
      <c r="B285" s="223"/>
      <c r="C285" s="221"/>
    </row>
    <row r="286" spans="1:3" ht="19.5" customHeight="1">
      <c r="A286" s="225" t="s">
        <v>1155</v>
      </c>
      <c r="B286" s="220">
        <f>SUM(B287:B293)</f>
        <v>0</v>
      </c>
      <c r="C286" s="221"/>
    </row>
    <row r="287" spans="1:3" ht="19.5" customHeight="1">
      <c r="A287" s="222" t="s">
        <v>984</v>
      </c>
      <c r="B287" s="223"/>
      <c r="C287" s="221"/>
    </row>
    <row r="288" spans="1:3" ht="19.5" customHeight="1">
      <c r="A288" s="222" t="s">
        <v>985</v>
      </c>
      <c r="B288" s="223"/>
      <c r="C288" s="221"/>
    </row>
    <row r="289" spans="1:3" ht="19.5" customHeight="1">
      <c r="A289" s="224" t="s">
        <v>986</v>
      </c>
      <c r="B289" s="223"/>
      <c r="C289" s="221"/>
    </row>
    <row r="290" spans="1:3" ht="19.5" customHeight="1">
      <c r="A290" s="224" t="s">
        <v>1156</v>
      </c>
      <c r="B290" s="223"/>
      <c r="C290" s="221"/>
    </row>
    <row r="291" spans="1:3" ht="19.5" customHeight="1">
      <c r="A291" s="237" t="s">
        <v>1157</v>
      </c>
      <c r="B291" s="223"/>
      <c r="C291" s="221"/>
    </row>
    <row r="292" spans="1:3" ht="19.5" customHeight="1">
      <c r="A292" s="224" t="s">
        <v>993</v>
      </c>
      <c r="B292" s="223"/>
      <c r="C292" s="221"/>
    </row>
    <row r="293" spans="1:3" ht="19.5" customHeight="1">
      <c r="A293" s="224" t="s">
        <v>1158</v>
      </c>
      <c r="B293" s="223"/>
      <c r="C293" s="221"/>
    </row>
    <row r="294" spans="1:3" ht="19.5" customHeight="1">
      <c r="A294" s="218" t="s">
        <v>1159</v>
      </c>
      <c r="B294" s="220">
        <f>SUM(B295:B302)</f>
        <v>0</v>
      </c>
      <c r="C294" s="221"/>
    </row>
    <row r="295" spans="1:3" ht="19.5" customHeight="1">
      <c r="A295" s="222" t="s">
        <v>984</v>
      </c>
      <c r="B295" s="223"/>
      <c r="C295" s="221"/>
    </row>
    <row r="296" spans="1:3" ht="19.5" customHeight="1">
      <c r="A296" s="222" t="s">
        <v>985</v>
      </c>
      <c r="B296" s="223"/>
      <c r="C296" s="221"/>
    </row>
    <row r="297" spans="1:3" ht="19.5" customHeight="1">
      <c r="A297" s="222" t="s">
        <v>986</v>
      </c>
      <c r="B297" s="223"/>
      <c r="C297" s="221"/>
    </row>
    <row r="298" spans="1:3" ht="19.5" customHeight="1">
      <c r="A298" s="224" t="s">
        <v>1160</v>
      </c>
      <c r="B298" s="223"/>
      <c r="C298" s="221"/>
    </row>
    <row r="299" spans="1:3" ht="19.5" customHeight="1">
      <c r="A299" s="224" t="s">
        <v>1161</v>
      </c>
      <c r="B299" s="223"/>
      <c r="C299" s="221"/>
    </row>
    <row r="300" spans="1:3" ht="19.5" customHeight="1">
      <c r="A300" s="224" t="s">
        <v>1162</v>
      </c>
      <c r="B300" s="223"/>
      <c r="C300" s="221"/>
    </row>
    <row r="301" spans="1:3" ht="19.5" customHeight="1">
      <c r="A301" s="222" t="s">
        <v>993</v>
      </c>
      <c r="B301" s="223"/>
      <c r="C301" s="221"/>
    </row>
    <row r="302" spans="1:3" ht="19.5" customHeight="1">
      <c r="A302" s="222" t="s">
        <v>1163</v>
      </c>
      <c r="B302" s="223"/>
      <c r="C302" s="221"/>
    </row>
    <row r="303" spans="1:3" ht="19.5" customHeight="1">
      <c r="A303" s="222" t="s">
        <v>1164</v>
      </c>
      <c r="B303" s="220">
        <f>SUM(B304:B318)</f>
        <v>669</v>
      </c>
      <c r="C303" s="221"/>
    </row>
    <row r="304" spans="1:3" ht="19.5" customHeight="1">
      <c r="A304" s="224" t="s">
        <v>984</v>
      </c>
      <c r="B304" s="223">
        <v>449</v>
      </c>
      <c r="C304" s="221"/>
    </row>
    <row r="305" spans="1:3" ht="19.5" customHeight="1">
      <c r="A305" s="224" t="s">
        <v>985</v>
      </c>
      <c r="B305" s="223">
        <v>200</v>
      </c>
      <c r="C305" s="221"/>
    </row>
    <row r="306" spans="1:3" ht="19.5" customHeight="1">
      <c r="A306" s="224" t="s">
        <v>986</v>
      </c>
      <c r="B306" s="223"/>
      <c r="C306" s="221"/>
    </row>
    <row r="307" spans="1:3" ht="19.5" customHeight="1">
      <c r="A307" s="238" t="s">
        <v>1165</v>
      </c>
      <c r="B307" s="223"/>
      <c r="C307" s="221"/>
    </row>
    <row r="308" spans="1:3" ht="19.5" customHeight="1">
      <c r="A308" s="222" t="s">
        <v>1166</v>
      </c>
      <c r="B308" s="223"/>
      <c r="C308" s="221"/>
    </row>
    <row r="309" spans="1:3" ht="19.5" customHeight="1">
      <c r="A309" s="222" t="s">
        <v>1167</v>
      </c>
      <c r="B309" s="223"/>
      <c r="C309" s="221"/>
    </row>
    <row r="310" spans="1:3" ht="19.5" customHeight="1">
      <c r="A310" s="225" t="s">
        <v>1168</v>
      </c>
      <c r="B310" s="223">
        <v>20</v>
      </c>
      <c r="C310" s="221"/>
    </row>
    <row r="311" spans="1:3" ht="19.5" customHeight="1">
      <c r="A311" s="237" t="s">
        <v>1169</v>
      </c>
      <c r="B311" s="223"/>
      <c r="C311" s="221"/>
    </row>
    <row r="312" spans="1:3" ht="19.5" customHeight="1">
      <c r="A312" s="224" t="s">
        <v>1170</v>
      </c>
      <c r="B312" s="223"/>
      <c r="C312" s="221"/>
    </row>
    <row r="313" spans="1:3" ht="19.5" customHeight="1">
      <c r="A313" s="224" t="s">
        <v>1171</v>
      </c>
      <c r="B313" s="223"/>
      <c r="C313" s="221"/>
    </row>
    <row r="314" spans="1:3" ht="19.5" customHeight="1">
      <c r="A314" s="224" t="s">
        <v>1172</v>
      </c>
      <c r="B314" s="223"/>
      <c r="C314" s="221"/>
    </row>
    <row r="315" spans="1:3" ht="19.5" customHeight="1">
      <c r="A315" s="237" t="s">
        <v>1173</v>
      </c>
      <c r="B315" s="223"/>
      <c r="C315" s="221"/>
    </row>
    <row r="316" spans="1:3" ht="19.5" customHeight="1">
      <c r="A316" s="237" t="s">
        <v>1118</v>
      </c>
      <c r="B316" s="223"/>
      <c r="C316" s="221"/>
    </row>
    <row r="317" spans="1:3" ht="19.5" customHeight="1">
      <c r="A317" s="224" t="s">
        <v>993</v>
      </c>
      <c r="B317" s="223"/>
      <c r="C317" s="221"/>
    </row>
    <row r="318" spans="1:3" ht="19.5" customHeight="1">
      <c r="A318" s="222" t="s">
        <v>1174</v>
      </c>
      <c r="B318" s="223"/>
      <c r="C318" s="221"/>
    </row>
    <row r="319" spans="1:3" ht="19.5" customHeight="1">
      <c r="A319" s="225" t="s">
        <v>1175</v>
      </c>
      <c r="B319" s="220">
        <f>SUM(B320:B328)</f>
        <v>0</v>
      </c>
      <c r="C319" s="221"/>
    </row>
    <row r="320" spans="1:3" ht="19.5" customHeight="1">
      <c r="A320" s="222" t="s">
        <v>984</v>
      </c>
      <c r="B320" s="223"/>
      <c r="C320" s="221"/>
    </row>
    <row r="321" spans="1:3" ht="19.5" customHeight="1">
      <c r="A321" s="224" t="s">
        <v>985</v>
      </c>
      <c r="B321" s="223"/>
      <c r="C321" s="221"/>
    </row>
    <row r="322" spans="1:3" ht="19.5" customHeight="1">
      <c r="A322" s="224" t="s">
        <v>986</v>
      </c>
      <c r="B322" s="223"/>
      <c r="C322" s="221"/>
    </row>
    <row r="323" spans="1:3" ht="19.5" customHeight="1">
      <c r="A323" s="224" t="s">
        <v>1176</v>
      </c>
      <c r="B323" s="223"/>
      <c r="C323" s="221"/>
    </row>
    <row r="324" spans="1:3" ht="19.5" customHeight="1">
      <c r="A324" s="218" t="s">
        <v>1177</v>
      </c>
      <c r="B324" s="223"/>
      <c r="C324" s="221"/>
    </row>
    <row r="325" spans="1:3" ht="19.5" customHeight="1">
      <c r="A325" s="222" t="s">
        <v>1178</v>
      </c>
      <c r="B325" s="223"/>
      <c r="C325" s="221"/>
    </row>
    <row r="326" spans="1:3" ht="19.5" customHeight="1">
      <c r="A326" s="227" t="s">
        <v>1118</v>
      </c>
      <c r="B326" s="223"/>
      <c r="C326" s="221"/>
    </row>
    <row r="327" spans="1:3" ht="19.5" customHeight="1">
      <c r="A327" s="222" t="s">
        <v>993</v>
      </c>
      <c r="B327" s="223"/>
      <c r="C327" s="221"/>
    </row>
    <row r="328" spans="1:3" ht="19.5" customHeight="1">
      <c r="A328" s="222" t="s">
        <v>1179</v>
      </c>
      <c r="B328" s="223"/>
      <c r="C328" s="221"/>
    </row>
    <row r="329" spans="1:3" ht="19.5" customHeight="1">
      <c r="A329" s="224" t="s">
        <v>1180</v>
      </c>
      <c r="B329" s="220">
        <f>SUM(B330:B338)</f>
        <v>0</v>
      </c>
      <c r="C329" s="221"/>
    </row>
    <row r="330" spans="1:3" ht="19.5" customHeight="1">
      <c r="A330" s="224" t="s">
        <v>984</v>
      </c>
      <c r="B330" s="223"/>
      <c r="C330" s="221"/>
    </row>
    <row r="331" spans="1:3" ht="19.5" customHeight="1">
      <c r="A331" s="224" t="s">
        <v>985</v>
      </c>
      <c r="B331" s="223"/>
      <c r="C331" s="221"/>
    </row>
    <row r="332" spans="1:3" ht="19.5" customHeight="1">
      <c r="A332" s="222" t="s">
        <v>986</v>
      </c>
      <c r="B332" s="223"/>
      <c r="C332" s="221"/>
    </row>
    <row r="333" spans="1:3" ht="19.5" customHeight="1">
      <c r="A333" s="222" t="s">
        <v>1181</v>
      </c>
      <c r="B333" s="223"/>
      <c r="C333" s="221"/>
    </row>
    <row r="334" spans="1:3" ht="19.5" customHeight="1">
      <c r="A334" s="222" t="s">
        <v>1182</v>
      </c>
      <c r="B334" s="223"/>
      <c r="C334" s="221"/>
    </row>
    <row r="335" spans="1:3" ht="19.5" customHeight="1">
      <c r="A335" s="224" t="s">
        <v>1183</v>
      </c>
      <c r="B335" s="223"/>
      <c r="C335" s="221"/>
    </row>
    <row r="336" spans="1:3" ht="19.5" customHeight="1">
      <c r="A336" s="237" t="s">
        <v>1118</v>
      </c>
      <c r="B336" s="223"/>
      <c r="C336" s="221"/>
    </row>
    <row r="337" spans="1:3" ht="19.5" customHeight="1">
      <c r="A337" s="224" t="s">
        <v>993</v>
      </c>
      <c r="B337" s="223"/>
      <c r="C337" s="221"/>
    </row>
    <row r="338" spans="1:3" ht="19.5" customHeight="1">
      <c r="A338" s="224" t="s">
        <v>1184</v>
      </c>
      <c r="B338" s="223"/>
      <c r="C338" s="221"/>
    </row>
    <row r="339" spans="1:3" ht="19.5" customHeight="1">
      <c r="A339" s="218" t="s">
        <v>1185</v>
      </c>
      <c r="B339" s="220">
        <f>SUM(B340:B346)</f>
        <v>0</v>
      </c>
      <c r="C339" s="221"/>
    </row>
    <row r="340" spans="1:3" ht="19.5" customHeight="1">
      <c r="A340" s="222" t="s">
        <v>984</v>
      </c>
      <c r="B340" s="223"/>
      <c r="C340" s="221"/>
    </row>
    <row r="341" spans="1:3" ht="19.5" customHeight="1">
      <c r="A341" s="222" t="s">
        <v>985</v>
      </c>
      <c r="B341" s="223"/>
      <c r="C341" s="221"/>
    </row>
    <row r="342" spans="1:3" ht="19.5" customHeight="1">
      <c r="A342" s="225" t="s">
        <v>986</v>
      </c>
      <c r="B342" s="223"/>
      <c r="C342" s="221"/>
    </row>
    <row r="343" spans="1:3" ht="19.5" customHeight="1">
      <c r="A343" s="226" t="s">
        <v>1186</v>
      </c>
      <c r="B343" s="223"/>
      <c r="C343" s="221"/>
    </row>
    <row r="344" spans="1:3" ht="19.5" customHeight="1">
      <c r="A344" s="224" t="s">
        <v>1187</v>
      </c>
      <c r="B344" s="223"/>
      <c r="C344" s="221"/>
    </row>
    <row r="345" spans="1:3" ht="19.5" customHeight="1">
      <c r="A345" s="224" t="s">
        <v>993</v>
      </c>
      <c r="B345" s="223"/>
      <c r="C345" s="221"/>
    </row>
    <row r="346" spans="1:3" ht="19.5" customHeight="1">
      <c r="A346" s="222" t="s">
        <v>1188</v>
      </c>
      <c r="B346" s="223"/>
      <c r="C346" s="221"/>
    </row>
    <row r="347" spans="1:3" ht="19.5" customHeight="1">
      <c r="A347" s="222" t="s">
        <v>1189</v>
      </c>
      <c r="B347" s="220">
        <f>SUM(B348:B352)</f>
        <v>0</v>
      </c>
      <c r="C347" s="221"/>
    </row>
    <row r="348" spans="1:3" ht="19.5" customHeight="1">
      <c r="A348" s="222" t="s">
        <v>984</v>
      </c>
      <c r="B348" s="223"/>
      <c r="C348" s="221"/>
    </row>
    <row r="349" spans="1:3" ht="19.5" customHeight="1">
      <c r="A349" s="224" t="s">
        <v>985</v>
      </c>
      <c r="B349" s="223"/>
      <c r="C349" s="221"/>
    </row>
    <row r="350" spans="1:3" ht="19.5" customHeight="1">
      <c r="A350" s="227" t="s">
        <v>1118</v>
      </c>
      <c r="B350" s="223"/>
      <c r="C350" s="221"/>
    </row>
    <row r="351" spans="1:3" ht="19.5" customHeight="1">
      <c r="A351" s="237" t="s">
        <v>1190</v>
      </c>
      <c r="B351" s="223"/>
      <c r="C351" s="221"/>
    </row>
    <row r="352" spans="1:3" ht="19.5" customHeight="1">
      <c r="A352" s="222" t="s">
        <v>1191</v>
      </c>
      <c r="B352" s="223"/>
      <c r="C352" s="221"/>
    </row>
    <row r="353" spans="1:3" ht="19.5" customHeight="1">
      <c r="A353" s="222" t="s">
        <v>1192</v>
      </c>
      <c r="B353" s="220">
        <f>B354</f>
        <v>0</v>
      </c>
      <c r="C353" s="221"/>
    </row>
    <row r="354" spans="1:3" ht="19.5" customHeight="1">
      <c r="A354" s="222" t="s">
        <v>1193</v>
      </c>
      <c r="B354" s="223"/>
      <c r="C354" s="221"/>
    </row>
    <row r="355" spans="1:3" ht="19.5" customHeight="1">
      <c r="A355" s="218" t="s">
        <v>1194</v>
      </c>
      <c r="B355" s="236">
        <f>B356+B361+B370+B377+B383+B387+B391+B395+B401+B408</f>
        <v>99959</v>
      </c>
      <c r="C355" s="221"/>
    </row>
    <row r="356" spans="1:3" ht="19.5" customHeight="1">
      <c r="A356" s="224" t="s">
        <v>1195</v>
      </c>
      <c r="B356" s="220">
        <f>SUM(B357:B360)</f>
        <v>2225</v>
      </c>
      <c r="C356" s="221"/>
    </row>
    <row r="357" spans="1:3" ht="19.5" customHeight="1">
      <c r="A357" s="222" t="s">
        <v>984</v>
      </c>
      <c r="B357" s="223">
        <v>1001</v>
      </c>
      <c r="C357" s="221"/>
    </row>
    <row r="358" spans="1:3" ht="19.5" customHeight="1">
      <c r="A358" s="222" t="s">
        <v>985</v>
      </c>
      <c r="B358" s="223">
        <v>1224</v>
      </c>
      <c r="C358" s="221"/>
    </row>
    <row r="359" spans="1:3" ht="19.5" customHeight="1">
      <c r="A359" s="222" t="s">
        <v>986</v>
      </c>
      <c r="B359" s="223"/>
      <c r="C359" s="221"/>
    </row>
    <row r="360" spans="1:3" ht="19.5" customHeight="1">
      <c r="A360" s="226" t="s">
        <v>1196</v>
      </c>
      <c r="B360" s="223"/>
      <c r="C360" s="221"/>
    </row>
    <row r="361" spans="1:3" ht="19.5" customHeight="1">
      <c r="A361" s="222" t="s">
        <v>1197</v>
      </c>
      <c r="B361" s="220">
        <f>SUM(B362:B369)</f>
        <v>88604</v>
      </c>
      <c r="C361" s="221"/>
    </row>
    <row r="362" spans="1:3" ht="19.5" customHeight="1">
      <c r="A362" s="222" t="s">
        <v>1198</v>
      </c>
      <c r="B362" s="223">
        <v>2000</v>
      </c>
      <c r="C362" s="221"/>
    </row>
    <row r="363" spans="1:3" ht="19.5" customHeight="1">
      <c r="A363" s="222" t="s">
        <v>1199</v>
      </c>
      <c r="B363" s="223">
        <v>49703</v>
      </c>
      <c r="C363" s="221"/>
    </row>
    <row r="364" spans="1:3" ht="19.5" customHeight="1">
      <c r="A364" s="224" t="s">
        <v>1200</v>
      </c>
      <c r="B364" s="223">
        <v>26500</v>
      </c>
      <c r="C364" s="221"/>
    </row>
    <row r="365" spans="1:3" ht="19.5" customHeight="1">
      <c r="A365" s="224" t="s">
        <v>1201</v>
      </c>
      <c r="B365" s="223">
        <v>10299</v>
      </c>
      <c r="C365" s="221"/>
    </row>
    <row r="366" spans="1:3" ht="19.5" customHeight="1">
      <c r="A366" s="224" t="s">
        <v>1202</v>
      </c>
      <c r="B366" s="223"/>
      <c r="C366" s="221"/>
    </row>
    <row r="367" spans="1:3" ht="19.5" customHeight="1">
      <c r="A367" s="222" t="s">
        <v>1203</v>
      </c>
      <c r="B367" s="223"/>
      <c r="C367" s="221"/>
    </row>
    <row r="368" spans="1:3" ht="19.5" customHeight="1">
      <c r="A368" s="222" t="s">
        <v>1204</v>
      </c>
      <c r="B368" s="223"/>
      <c r="C368" s="221"/>
    </row>
    <row r="369" spans="1:3" ht="19.5" customHeight="1">
      <c r="A369" s="222" t="s">
        <v>1205</v>
      </c>
      <c r="B369" s="223">
        <v>102</v>
      </c>
      <c r="C369" s="221"/>
    </row>
    <row r="370" spans="1:3" ht="19.5" customHeight="1">
      <c r="A370" s="222" t="s">
        <v>1206</v>
      </c>
      <c r="B370" s="220">
        <f>SUM(B371:B376)</f>
        <v>2056</v>
      </c>
      <c r="C370" s="221"/>
    </row>
    <row r="371" spans="1:3" ht="19.5" customHeight="1">
      <c r="A371" s="222" t="s">
        <v>1207</v>
      </c>
      <c r="B371" s="223"/>
      <c r="C371" s="221"/>
    </row>
    <row r="372" spans="1:3" ht="19.5" customHeight="1">
      <c r="A372" s="222" t="s">
        <v>1208</v>
      </c>
      <c r="B372" s="223">
        <v>150</v>
      </c>
      <c r="C372" s="221"/>
    </row>
    <row r="373" spans="1:3" ht="19.5" customHeight="1">
      <c r="A373" s="222" t="s">
        <v>1209</v>
      </c>
      <c r="B373" s="223"/>
      <c r="C373" s="221"/>
    </row>
    <row r="374" spans="1:3" ht="19.5" customHeight="1">
      <c r="A374" s="224" t="s">
        <v>1210</v>
      </c>
      <c r="B374" s="223">
        <v>1906</v>
      </c>
      <c r="C374" s="221"/>
    </row>
    <row r="375" spans="1:3" ht="19.5" customHeight="1">
      <c r="A375" s="224" t="s">
        <v>1211</v>
      </c>
      <c r="B375" s="223"/>
      <c r="C375" s="221"/>
    </row>
    <row r="376" spans="1:3" ht="19.5" customHeight="1">
      <c r="A376" s="224" t="s">
        <v>1212</v>
      </c>
      <c r="B376" s="223"/>
      <c r="C376" s="221"/>
    </row>
    <row r="377" spans="1:3" ht="19.5" customHeight="1">
      <c r="A377" s="218" t="s">
        <v>1213</v>
      </c>
      <c r="B377" s="220">
        <f>SUM(B378:B382)</f>
        <v>0</v>
      </c>
      <c r="C377" s="221"/>
    </row>
    <row r="378" spans="1:3" ht="19.5" customHeight="1">
      <c r="A378" s="222" t="s">
        <v>1214</v>
      </c>
      <c r="B378" s="223"/>
      <c r="C378" s="221"/>
    </row>
    <row r="379" spans="1:3" ht="19.5" customHeight="1">
      <c r="A379" s="222" t="s">
        <v>1215</v>
      </c>
      <c r="B379" s="223"/>
      <c r="C379" s="221"/>
    </row>
    <row r="380" spans="1:3" ht="19.5" customHeight="1">
      <c r="A380" s="222" t="s">
        <v>1216</v>
      </c>
      <c r="B380" s="223"/>
      <c r="C380" s="221"/>
    </row>
    <row r="381" spans="1:3" ht="19.5" customHeight="1">
      <c r="A381" s="224" t="s">
        <v>1217</v>
      </c>
      <c r="B381" s="223"/>
      <c r="C381" s="221"/>
    </row>
    <row r="382" spans="1:3" ht="19.5" customHeight="1">
      <c r="A382" s="224" t="s">
        <v>1218</v>
      </c>
      <c r="B382" s="223"/>
      <c r="C382" s="221"/>
    </row>
    <row r="383" spans="1:3" ht="19.5" customHeight="1">
      <c r="A383" s="224" t="s">
        <v>1219</v>
      </c>
      <c r="B383" s="220">
        <f>SUM(B384:B386)</f>
        <v>0</v>
      </c>
      <c r="C383" s="221"/>
    </row>
    <row r="384" spans="1:3" ht="19.5" customHeight="1">
      <c r="A384" s="222" t="s">
        <v>1220</v>
      </c>
      <c r="B384" s="223"/>
      <c r="C384" s="221"/>
    </row>
    <row r="385" spans="1:3" ht="19.5" customHeight="1">
      <c r="A385" s="222" t="s">
        <v>1221</v>
      </c>
      <c r="B385" s="223"/>
      <c r="C385" s="221"/>
    </row>
    <row r="386" spans="1:3" ht="19.5" customHeight="1">
      <c r="A386" s="222" t="s">
        <v>1222</v>
      </c>
      <c r="B386" s="223"/>
      <c r="C386" s="221"/>
    </row>
    <row r="387" spans="1:3" ht="19.5" customHeight="1">
      <c r="A387" s="224" t="s">
        <v>1223</v>
      </c>
      <c r="B387" s="220">
        <f>SUM(B388:B390)</f>
        <v>0</v>
      </c>
      <c r="C387" s="221"/>
    </row>
    <row r="388" spans="1:3" ht="19.5" customHeight="1">
      <c r="A388" s="224" t="s">
        <v>1224</v>
      </c>
      <c r="B388" s="223"/>
      <c r="C388" s="221"/>
    </row>
    <row r="389" spans="1:3" ht="19.5" customHeight="1">
      <c r="A389" s="224" t="s">
        <v>1225</v>
      </c>
      <c r="B389" s="223"/>
      <c r="C389" s="221"/>
    </row>
    <row r="390" spans="1:3" ht="19.5" customHeight="1">
      <c r="A390" s="218" t="s">
        <v>1226</v>
      </c>
      <c r="B390" s="223"/>
      <c r="C390" s="221"/>
    </row>
    <row r="391" spans="1:3" ht="19.5" customHeight="1">
      <c r="A391" s="222" t="s">
        <v>1227</v>
      </c>
      <c r="B391" s="220">
        <f>SUM(B392:B394)</f>
        <v>585</v>
      </c>
      <c r="C391" s="221"/>
    </row>
    <row r="392" spans="1:3" ht="19.5" customHeight="1">
      <c r="A392" s="222" t="s">
        <v>1228</v>
      </c>
      <c r="B392" s="223">
        <v>585</v>
      </c>
      <c r="C392" s="221"/>
    </row>
    <row r="393" spans="1:3" ht="19.5" customHeight="1">
      <c r="A393" s="222" t="s">
        <v>1229</v>
      </c>
      <c r="B393" s="223"/>
      <c r="C393" s="221"/>
    </row>
    <row r="394" spans="1:3" ht="19.5" customHeight="1">
      <c r="A394" s="224" t="s">
        <v>1230</v>
      </c>
      <c r="B394" s="223"/>
      <c r="C394" s="221"/>
    </row>
    <row r="395" spans="1:3" ht="19.5" customHeight="1">
      <c r="A395" s="224" t="s">
        <v>1231</v>
      </c>
      <c r="B395" s="220">
        <f>SUM(B396:B400)</f>
        <v>1489</v>
      </c>
      <c r="C395" s="221"/>
    </row>
    <row r="396" spans="1:3" ht="19.5" customHeight="1">
      <c r="A396" s="224" t="s">
        <v>1232</v>
      </c>
      <c r="B396" s="223">
        <v>1133</v>
      </c>
      <c r="C396" s="221"/>
    </row>
    <row r="397" spans="1:3" ht="19.5" customHeight="1">
      <c r="A397" s="222" t="s">
        <v>1233</v>
      </c>
      <c r="B397" s="223">
        <v>356</v>
      </c>
      <c r="C397" s="221"/>
    </row>
    <row r="398" spans="1:3" ht="19.5" customHeight="1">
      <c r="A398" s="222" t="s">
        <v>1234</v>
      </c>
      <c r="B398" s="223"/>
      <c r="C398" s="221"/>
    </row>
    <row r="399" spans="1:3" ht="19.5" customHeight="1">
      <c r="A399" s="222" t="s">
        <v>1235</v>
      </c>
      <c r="B399" s="223"/>
      <c r="C399" s="221"/>
    </row>
    <row r="400" spans="1:3" ht="19.5" customHeight="1">
      <c r="A400" s="222" t="s">
        <v>1236</v>
      </c>
      <c r="B400" s="223"/>
      <c r="C400" s="221"/>
    </row>
    <row r="401" spans="1:3" ht="19.5" customHeight="1">
      <c r="A401" s="222" t="s">
        <v>1237</v>
      </c>
      <c r="B401" s="220">
        <f>SUM(B402:B407)</f>
        <v>5000</v>
      </c>
      <c r="C401" s="221"/>
    </row>
    <row r="402" spans="1:3" ht="19.5" customHeight="1">
      <c r="A402" s="224" t="s">
        <v>1238</v>
      </c>
      <c r="B402" s="223"/>
      <c r="C402" s="221"/>
    </row>
    <row r="403" spans="1:3" ht="19.5" customHeight="1">
      <c r="A403" s="224" t="s">
        <v>1239</v>
      </c>
      <c r="B403" s="223"/>
      <c r="C403" s="221"/>
    </row>
    <row r="404" spans="1:3" ht="19.5" customHeight="1">
      <c r="A404" s="224" t="s">
        <v>1240</v>
      </c>
      <c r="B404" s="223">
        <v>5000</v>
      </c>
      <c r="C404" s="221"/>
    </row>
    <row r="405" spans="1:3" ht="19.5" customHeight="1">
      <c r="A405" s="218" t="s">
        <v>1241</v>
      </c>
      <c r="B405" s="223"/>
      <c r="C405" s="221"/>
    </row>
    <row r="406" spans="1:3" ht="19.5" customHeight="1">
      <c r="A406" s="222" t="s">
        <v>1242</v>
      </c>
      <c r="B406" s="223"/>
      <c r="C406" s="221"/>
    </row>
    <row r="407" spans="1:3" ht="19.5" customHeight="1">
      <c r="A407" s="222" t="s">
        <v>1243</v>
      </c>
      <c r="B407" s="223"/>
      <c r="C407" s="221"/>
    </row>
    <row r="408" spans="1:3" ht="19.5" customHeight="1">
      <c r="A408" s="222" t="s">
        <v>1244</v>
      </c>
      <c r="B408" s="223"/>
      <c r="C408" s="221"/>
    </row>
    <row r="409" spans="1:3" ht="19.5" customHeight="1">
      <c r="A409" s="218" t="s">
        <v>1245</v>
      </c>
      <c r="B409" s="236">
        <f>B410+B415+B424+B430+B436+B441+B446+B453+B457+B460</f>
        <v>951</v>
      </c>
      <c r="C409" s="221"/>
    </row>
    <row r="410" spans="1:3" ht="19.5" customHeight="1">
      <c r="A410" s="224" t="s">
        <v>1246</v>
      </c>
      <c r="B410" s="220">
        <f>SUM(B411:B414)</f>
        <v>335</v>
      </c>
      <c r="C410" s="221"/>
    </row>
    <row r="411" spans="1:3" ht="19.5" customHeight="1">
      <c r="A411" s="222" t="s">
        <v>984</v>
      </c>
      <c r="B411" s="223">
        <v>200</v>
      </c>
      <c r="C411" s="221"/>
    </row>
    <row r="412" spans="1:3" ht="19.5" customHeight="1">
      <c r="A412" s="222" t="s">
        <v>985</v>
      </c>
      <c r="B412" s="223">
        <v>135</v>
      </c>
      <c r="C412" s="221"/>
    </row>
    <row r="413" spans="1:3" ht="19.5" customHeight="1">
      <c r="A413" s="222" t="s">
        <v>986</v>
      </c>
      <c r="B413" s="223"/>
      <c r="C413" s="221"/>
    </row>
    <row r="414" spans="1:3" ht="19.5" customHeight="1">
      <c r="A414" s="224" t="s">
        <v>1247</v>
      </c>
      <c r="B414" s="223"/>
      <c r="C414" s="221"/>
    </row>
    <row r="415" spans="1:3" ht="19.5" customHeight="1">
      <c r="A415" s="222" t="s">
        <v>1248</v>
      </c>
      <c r="B415" s="220">
        <f>SUM(B416:B423)</f>
        <v>0</v>
      </c>
      <c r="C415" s="221"/>
    </row>
    <row r="416" spans="1:3" ht="19.5" customHeight="1">
      <c r="A416" s="222" t="s">
        <v>1249</v>
      </c>
      <c r="B416" s="223"/>
      <c r="C416" s="221"/>
    </row>
    <row r="417" spans="1:3" ht="19.5" customHeight="1">
      <c r="A417" s="222" t="s">
        <v>1250</v>
      </c>
      <c r="B417" s="223"/>
      <c r="C417" s="221"/>
    </row>
    <row r="418" spans="1:3" ht="19.5" customHeight="1">
      <c r="A418" s="218" t="s">
        <v>1251</v>
      </c>
      <c r="B418" s="223"/>
      <c r="C418" s="221"/>
    </row>
    <row r="419" spans="1:3" ht="19.5" customHeight="1">
      <c r="A419" s="222" t="s">
        <v>1252</v>
      </c>
      <c r="B419" s="223"/>
      <c r="C419" s="221"/>
    </row>
    <row r="420" spans="1:3" ht="19.5" customHeight="1">
      <c r="A420" s="222" t="s">
        <v>1253</v>
      </c>
      <c r="B420" s="223"/>
      <c r="C420" s="221"/>
    </row>
    <row r="421" spans="1:3" ht="19.5" customHeight="1">
      <c r="A421" s="222" t="s">
        <v>1254</v>
      </c>
      <c r="B421" s="223"/>
      <c r="C421" s="221"/>
    </row>
    <row r="422" spans="1:3" ht="19.5" customHeight="1">
      <c r="A422" s="224" t="s">
        <v>1255</v>
      </c>
      <c r="B422" s="223"/>
      <c r="C422" s="221"/>
    </row>
    <row r="423" spans="1:3" ht="19.5" customHeight="1">
      <c r="A423" s="224" t="s">
        <v>1256</v>
      </c>
      <c r="B423" s="223"/>
      <c r="C423" s="221"/>
    </row>
    <row r="424" spans="1:3" ht="19.5" customHeight="1">
      <c r="A424" s="224" t="s">
        <v>1257</v>
      </c>
      <c r="B424" s="220">
        <f>SUM(B425:B429)</f>
        <v>0</v>
      </c>
      <c r="C424" s="221"/>
    </row>
    <row r="425" spans="1:3" ht="19.5" customHeight="1">
      <c r="A425" s="222" t="s">
        <v>1249</v>
      </c>
      <c r="B425" s="223"/>
      <c r="C425" s="221"/>
    </row>
    <row r="426" spans="1:3" ht="19.5" customHeight="1">
      <c r="A426" s="222" t="s">
        <v>1258</v>
      </c>
      <c r="B426" s="223"/>
      <c r="C426" s="221"/>
    </row>
    <row r="427" spans="1:3" ht="19.5" customHeight="1">
      <c r="A427" s="222" t="s">
        <v>1259</v>
      </c>
      <c r="B427" s="223"/>
      <c r="C427" s="221"/>
    </row>
    <row r="428" spans="1:3" ht="19.5" customHeight="1">
      <c r="A428" s="224" t="s">
        <v>1260</v>
      </c>
      <c r="B428" s="223"/>
      <c r="C428" s="221"/>
    </row>
    <row r="429" spans="1:3" ht="19.5" customHeight="1">
      <c r="A429" s="224" t="s">
        <v>1261</v>
      </c>
      <c r="B429" s="223"/>
      <c r="C429" s="221"/>
    </row>
    <row r="430" spans="1:3" ht="19.5" customHeight="1">
      <c r="A430" s="224" t="s">
        <v>1262</v>
      </c>
      <c r="B430" s="220">
        <f>SUM(B431:B435)</f>
        <v>261</v>
      </c>
      <c r="C430" s="221"/>
    </row>
    <row r="431" spans="1:3" ht="19.5" customHeight="1">
      <c r="A431" s="218" t="s">
        <v>1249</v>
      </c>
      <c r="B431" s="223"/>
      <c r="C431" s="221"/>
    </row>
    <row r="432" spans="1:3" ht="19.5" customHeight="1">
      <c r="A432" s="222" t="s">
        <v>1263</v>
      </c>
      <c r="B432" s="223"/>
      <c r="C432" s="221"/>
    </row>
    <row r="433" spans="1:3" ht="19.5" customHeight="1">
      <c r="A433" s="222" t="s">
        <v>1264</v>
      </c>
      <c r="B433" s="223">
        <v>261</v>
      </c>
      <c r="C433" s="221"/>
    </row>
    <row r="434" spans="1:3" ht="19.5" customHeight="1">
      <c r="A434" s="222" t="s">
        <v>1265</v>
      </c>
      <c r="B434" s="223"/>
      <c r="C434" s="221"/>
    </row>
    <row r="435" spans="1:3" ht="19.5" customHeight="1">
      <c r="A435" s="224" t="s">
        <v>1266</v>
      </c>
      <c r="B435" s="223"/>
      <c r="C435" s="221"/>
    </row>
    <row r="436" spans="1:3" ht="19.5" customHeight="1">
      <c r="A436" s="224" t="s">
        <v>1267</v>
      </c>
      <c r="B436" s="220">
        <f>SUM(B437:B440)</f>
        <v>0</v>
      </c>
      <c r="C436" s="221"/>
    </row>
    <row r="437" spans="1:3" ht="19.5" customHeight="1">
      <c r="A437" s="224" t="s">
        <v>1249</v>
      </c>
      <c r="B437" s="223"/>
      <c r="C437" s="221"/>
    </row>
    <row r="438" spans="1:3" ht="19.5" customHeight="1">
      <c r="A438" s="222" t="s">
        <v>1268</v>
      </c>
      <c r="B438" s="223"/>
      <c r="C438" s="221"/>
    </row>
    <row r="439" spans="1:3" ht="19.5" customHeight="1">
      <c r="A439" s="222" t="s">
        <v>1269</v>
      </c>
      <c r="B439" s="223"/>
      <c r="C439" s="221"/>
    </row>
    <row r="440" spans="1:3" ht="19.5" customHeight="1">
      <c r="A440" s="222" t="s">
        <v>1270</v>
      </c>
      <c r="B440" s="223"/>
      <c r="C440" s="221"/>
    </row>
    <row r="441" spans="1:3" ht="19.5" customHeight="1">
      <c r="A441" s="224" t="s">
        <v>1271</v>
      </c>
      <c r="B441" s="220">
        <f>SUM(B442:B445)</f>
        <v>0</v>
      </c>
      <c r="C441" s="221"/>
    </row>
    <row r="442" spans="1:3" ht="19.5" customHeight="1">
      <c r="A442" s="224" t="s">
        <v>1272</v>
      </c>
      <c r="B442" s="223"/>
      <c r="C442" s="221"/>
    </row>
    <row r="443" spans="1:3" ht="19.5" customHeight="1">
      <c r="A443" s="224" t="s">
        <v>1273</v>
      </c>
      <c r="B443" s="223"/>
      <c r="C443" s="221"/>
    </row>
    <row r="444" spans="1:3" ht="19.5" customHeight="1">
      <c r="A444" s="224" t="s">
        <v>1274</v>
      </c>
      <c r="B444" s="223"/>
      <c r="C444" s="221"/>
    </row>
    <row r="445" spans="1:3" ht="19.5" customHeight="1">
      <c r="A445" s="224" t="s">
        <v>1275</v>
      </c>
      <c r="B445" s="223"/>
      <c r="C445" s="221"/>
    </row>
    <row r="446" spans="1:3" ht="19.5" customHeight="1">
      <c r="A446" s="222" t="s">
        <v>1276</v>
      </c>
      <c r="B446" s="220">
        <f>SUM(B447:B452)</f>
        <v>120</v>
      </c>
      <c r="C446" s="221"/>
    </row>
    <row r="447" spans="1:3" ht="19.5" customHeight="1">
      <c r="A447" s="222" t="s">
        <v>1249</v>
      </c>
      <c r="B447" s="223"/>
      <c r="C447" s="221"/>
    </row>
    <row r="448" spans="1:3" ht="19.5" customHeight="1">
      <c r="A448" s="224" t="s">
        <v>1277</v>
      </c>
      <c r="B448" s="223"/>
      <c r="C448" s="221"/>
    </row>
    <row r="449" spans="1:3" ht="19.5" customHeight="1">
      <c r="A449" s="224" t="s">
        <v>1278</v>
      </c>
      <c r="B449" s="223">
        <v>50</v>
      </c>
      <c r="C449" s="221"/>
    </row>
    <row r="450" spans="1:3" ht="19.5" customHeight="1">
      <c r="A450" s="224" t="s">
        <v>1279</v>
      </c>
      <c r="B450" s="223"/>
      <c r="C450" s="221"/>
    </row>
    <row r="451" spans="1:3" ht="19.5" customHeight="1">
      <c r="A451" s="222" t="s">
        <v>1280</v>
      </c>
      <c r="B451" s="223"/>
      <c r="C451" s="221"/>
    </row>
    <row r="452" spans="1:3" ht="19.5" customHeight="1">
      <c r="A452" s="222" t="s">
        <v>1281</v>
      </c>
      <c r="B452" s="223">
        <v>70</v>
      </c>
      <c r="C452" s="221"/>
    </row>
    <row r="453" spans="1:3" ht="19.5" customHeight="1">
      <c r="A453" s="222" t="s">
        <v>1282</v>
      </c>
      <c r="B453" s="220">
        <f>SUM(B454:B456)</f>
        <v>0</v>
      </c>
      <c r="C453" s="221"/>
    </row>
    <row r="454" spans="1:3" ht="19.5" customHeight="1">
      <c r="A454" s="224" t="s">
        <v>1283</v>
      </c>
      <c r="B454" s="223"/>
      <c r="C454" s="221"/>
    </row>
    <row r="455" spans="1:3" ht="19.5" customHeight="1">
      <c r="A455" s="224" t="s">
        <v>1284</v>
      </c>
      <c r="B455" s="223"/>
      <c r="C455" s="221"/>
    </row>
    <row r="456" spans="1:3" ht="19.5" customHeight="1">
      <c r="A456" s="224" t="s">
        <v>1285</v>
      </c>
      <c r="B456" s="223"/>
      <c r="C456" s="221"/>
    </row>
    <row r="457" spans="1:3" ht="19.5" customHeight="1">
      <c r="A457" s="218" t="s">
        <v>1286</v>
      </c>
      <c r="B457" s="220">
        <f>SUM(B458:B459)</f>
        <v>0</v>
      </c>
      <c r="C457" s="221"/>
    </row>
    <row r="458" spans="1:3" ht="19.5" customHeight="1">
      <c r="A458" s="224" t="s">
        <v>1287</v>
      </c>
      <c r="B458" s="223"/>
      <c r="C458" s="221"/>
    </row>
    <row r="459" spans="1:3" ht="19.5" customHeight="1">
      <c r="A459" s="224" t="s">
        <v>1288</v>
      </c>
      <c r="B459" s="223"/>
      <c r="C459" s="221"/>
    </row>
    <row r="460" spans="1:3" ht="19.5" customHeight="1">
      <c r="A460" s="222" t="s">
        <v>1289</v>
      </c>
      <c r="B460" s="220">
        <f>SUM(B461:B464)</f>
        <v>235</v>
      </c>
      <c r="C460" s="221"/>
    </row>
    <row r="461" spans="1:3" ht="19.5" customHeight="1">
      <c r="A461" s="222" t="s">
        <v>1290</v>
      </c>
      <c r="B461" s="223"/>
      <c r="C461" s="221"/>
    </row>
    <row r="462" spans="1:3" ht="19.5" customHeight="1">
      <c r="A462" s="224" t="s">
        <v>1291</v>
      </c>
      <c r="B462" s="223"/>
      <c r="C462" s="221"/>
    </row>
    <row r="463" spans="1:3" ht="19.5" customHeight="1">
      <c r="A463" s="224" t="s">
        <v>1292</v>
      </c>
      <c r="B463" s="223"/>
      <c r="C463" s="221"/>
    </row>
    <row r="464" spans="1:3" ht="19.5" customHeight="1">
      <c r="A464" s="224" t="s">
        <v>1293</v>
      </c>
      <c r="B464" s="223">
        <v>235</v>
      </c>
      <c r="C464" s="221"/>
    </row>
    <row r="465" spans="1:3" ht="19.5" customHeight="1">
      <c r="A465" s="218" t="s">
        <v>1294</v>
      </c>
      <c r="B465" s="236">
        <f>B466+B482+B490+B501+B510+B517</f>
        <v>3441</v>
      </c>
      <c r="C465" s="221"/>
    </row>
    <row r="466" spans="1:3" ht="19.5" customHeight="1">
      <c r="A466" s="218" t="s">
        <v>1295</v>
      </c>
      <c r="B466" s="220">
        <f>SUM(B467:B481)</f>
        <v>1927</v>
      </c>
      <c r="C466" s="221"/>
    </row>
    <row r="467" spans="1:3" ht="19.5" customHeight="1">
      <c r="A467" s="218" t="s">
        <v>984</v>
      </c>
      <c r="B467" s="223">
        <v>622</v>
      </c>
      <c r="C467" s="221"/>
    </row>
    <row r="468" spans="1:3" ht="19.5" customHeight="1">
      <c r="A468" s="218" t="s">
        <v>985</v>
      </c>
      <c r="B468" s="223">
        <v>315</v>
      </c>
      <c r="C468" s="221"/>
    </row>
    <row r="469" spans="1:3" ht="19.5" customHeight="1">
      <c r="A469" s="218" t="s">
        <v>986</v>
      </c>
      <c r="B469" s="223"/>
      <c r="C469" s="221"/>
    </row>
    <row r="470" spans="1:3" ht="19.5" customHeight="1">
      <c r="A470" s="218" t="s">
        <v>1296</v>
      </c>
      <c r="B470" s="223">
        <v>120</v>
      </c>
      <c r="C470" s="221"/>
    </row>
    <row r="471" spans="1:3" ht="19.5" customHeight="1">
      <c r="A471" s="218" t="s">
        <v>1297</v>
      </c>
      <c r="B471" s="223"/>
      <c r="C471" s="221"/>
    </row>
    <row r="472" spans="1:3" ht="19.5" customHeight="1">
      <c r="A472" s="218" t="s">
        <v>1298</v>
      </c>
      <c r="B472" s="223"/>
      <c r="C472" s="221"/>
    </row>
    <row r="473" spans="1:3" ht="19.5" customHeight="1">
      <c r="A473" s="218" t="s">
        <v>1299</v>
      </c>
      <c r="B473" s="223">
        <v>135</v>
      </c>
      <c r="C473" s="221"/>
    </row>
    <row r="474" spans="1:3" ht="19.5" customHeight="1">
      <c r="A474" s="218" t="s">
        <v>1300</v>
      </c>
      <c r="B474" s="223">
        <v>100</v>
      </c>
      <c r="C474" s="221"/>
    </row>
    <row r="475" spans="1:3" ht="19.5" customHeight="1">
      <c r="A475" s="218" t="s">
        <v>1301</v>
      </c>
      <c r="B475" s="223">
        <v>50</v>
      </c>
      <c r="C475" s="221"/>
    </row>
    <row r="476" spans="1:3" ht="19.5" customHeight="1">
      <c r="A476" s="218" t="s">
        <v>1302</v>
      </c>
      <c r="B476" s="223"/>
      <c r="C476" s="221"/>
    </row>
    <row r="477" spans="1:3" ht="19.5" customHeight="1">
      <c r="A477" s="218" t="s">
        <v>1303</v>
      </c>
      <c r="B477" s="223"/>
      <c r="C477" s="221"/>
    </row>
    <row r="478" spans="1:3" ht="19.5" customHeight="1">
      <c r="A478" s="218" t="s">
        <v>1304</v>
      </c>
      <c r="B478" s="223"/>
      <c r="C478" s="221"/>
    </row>
    <row r="479" spans="1:3" ht="19.5" customHeight="1">
      <c r="A479" s="238" t="s">
        <v>1305</v>
      </c>
      <c r="B479" s="223"/>
      <c r="C479" s="221"/>
    </row>
    <row r="480" spans="1:3" ht="19.5" customHeight="1">
      <c r="A480" s="218" t="s">
        <v>1306</v>
      </c>
      <c r="B480" s="223">
        <v>500</v>
      </c>
      <c r="C480" s="221"/>
    </row>
    <row r="481" spans="1:3" ht="19.5" customHeight="1">
      <c r="A481" s="218" t="s">
        <v>1307</v>
      </c>
      <c r="B481" s="223">
        <v>85</v>
      </c>
      <c r="C481" s="221"/>
    </row>
    <row r="482" spans="1:3" ht="19.5" customHeight="1">
      <c r="A482" s="218" t="s">
        <v>1308</v>
      </c>
      <c r="B482" s="220">
        <f>SUM(B483:B489)</f>
        <v>50</v>
      </c>
      <c r="C482" s="221"/>
    </row>
    <row r="483" spans="1:3" ht="19.5" customHeight="1">
      <c r="A483" s="218" t="s">
        <v>984</v>
      </c>
      <c r="B483" s="223"/>
      <c r="C483" s="221"/>
    </row>
    <row r="484" spans="1:3" ht="19.5" customHeight="1">
      <c r="A484" s="218" t="s">
        <v>985</v>
      </c>
      <c r="B484" s="223"/>
      <c r="C484" s="221"/>
    </row>
    <row r="485" spans="1:3" ht="19.5" customHeight="1">
      <c r="A485" s="218" t="s">
        <v>986</v>
      </c>
      <c r="B485" s="223"/>
      <c r="C485" s="221"/>
    </row>
    <row r="486" spans="1:3" ht="19.5" customHeight="1">
      <c r="A486" s="218" t="s">
        <v>1309</v>
      </c>
      <c r="B486" s="223">
        <v>50</v>
      </c>
      <c r="C486" s="221"/>
    </row>
    <row r="487" spans="1:3" ht="19.5" customHeight="1">
      <c r="A487" s="218" t="s">
        <v>1310</v>
      </c>
      <c r="B487" s="223"/>
      <c r="C487" s="221"/>
    </row>
    <row r="488" spans="1:3" ht="19.5" customHeight="1">
      <c r="A488" s="218" t="s">
        <v>1311</v>
      </c>
      <c r="B488" s="223"/>
      <c r="C488" s="221"/>
    </row>
    <row r="489" spans="1:3" ht="19.5" customHeight="1">
      <c r="A489" s="218" t="s">
        <v>1312</v>
      </c>
      <c r="B489" s="223"/>
      <c r="C489" s="221"/>
    </row>
    <row r="490" spans="1:3" ht="19.5" customHeight="1">
      <c r="A490" s="218" t="s">
        <v>1313</v>
      </c>
      <c r="B490" s="220">
        <f>SUM(B491:B500)</f>
        <v>60</v>
      </c>
      <c r="C490" s="221"/>
    </row>
    <row r="491" spans="1:3" ht="19.5" customHeight="1">
      <c r="A491" s="218" t="s">
        <v>984</v>
      </c>
      <c r="B491" s="223"/>
      <c r="C491" s="221"/>
    </row>
    <row r="492" spans="1:3" ht="19.5" customHeight="1">
      <c r="A492" s="218" t="s">
        <v>985</v>
      </c>
      <c r="B492" s="223">
        <v>20</v>
      </c>
      <c r="C492" s="221"/>
    </row>
    <row r="493" spans="1:3" ht="19.5" customHeight="1">
      <c r="A493" s="218" t="s">
        <v>986</v>
      </c>
      <c r="B493" s="223"/>
      <c r="C493" s="221"/>
    </row>
    <row r="494" spans="1:3" ht="19.5" customHeight="1">
      <c r="A494" s="218" t="s">
        <v>1314</v>
      </c>
      <c r="B494" s="223"/>
      <c r="C494" s="221"/>
    </row>
    <row r="495" spans="1:3" ht="19.5" customHeight="1">
      <c r="A495" s="218" t="s">
        <v>1315</v>
      </c>
      <c r="B495" s="223"/>
      <c r="C495" s="221"/>
    </row>
    <row r="496" spans="1:3" ht="19.5" customHeight="1">
      <c r="A496" s="218" t="s">
        <v>1316</v>
      </c>
      <c r="B496" s="223"/>
      <c r="C496" s="221"/>
    </row>
    <row r="497" spans="1:3" ht="19.5" customHeight="1">
      <c r="A497" s="218" t="s">
        <v>1317</v>
      </c>
      <c r="B497" s="223"/>
      <c r="C497" s="221"/>
    </row>
    <row r="498" spans="1:3" ht="19.5" customHeight="1">
      <c r="A498" s="218" t="s">
        <v>1318</v>
      </c>
      <c r="B498" s="223">
        <v>10</v>
      </c>
      <c r="C498" s="221"/>
    </row>
    <row r="499" spans="1:3" ht="19.5" customHeight="1">
      <c r="A499" s="218" t="s">
        <v>1319</v>
      </c>
      <c r="B499" s="223"/>
      <c r="C499" s="221"/>
    </row>
    <row r="500" spans="1:3" ht="19.5" customHeight="1">
      <c r="A500" s="218" t="s">
        <v>1320</v>
      </c>
      <c r="B500" s="223">
        <v>30</v>
      </c>
      <c r="C500" s="221"/>
    </row>
    <row r="501" spans="1:3" ht="19.5" customHeight="1">
      <c r="A501" s="218" t="s">
        <v>1321</v>
      </c>
      <c r="B501" s="220">
        <f>SUM(B502:B509)</f>
        <v>139</v>
      </c>
      <c r="C501" s="221"/>
    </row>
    <row r="502" spans="1:3" ht="19.5" customHeight="1">
      <c r="A502" s="238" t="s">
        <v>1108</v>
      </c>
      <c r="B502" s="223"/>
      <c r="C502" s="221"/>
    </row>
    <row r="503" spans="1:3" ht="19.5" customHeight="1">
      <c r="A503" s="238" t="s">
        <v>1322</v>
      </c>
      <c r="B503" s="223">
        <v>60</v>
      </c>
      <c r="C503" s="221"/>
    </row>
    <row r="504" spans="1:3" ht="19.5" customHeight="1">
      <c r="A504" s="238" t="s">
        <v>1110</v>
      </c>
      <c r="B504" s="223"/>
      <c r="C504" s="221"/>
    </row>
    <row r="505" spans="1:3" ht="19.5" customHeight="1">
      <c r="A505" s="238" t="s">
        <v>1323</v>
      </c>
      <c r="B505" s="223"/>
      <c r="C505" s="221"/>
    </row>
    <row r="506" spans="1:3" ht="19.5" customHeight="1">
      <c r="A506" s="238" t="s">
        <v>1324</v>
      </c>
      <c r="B506" s="223"/>
      <c r="C506" s="221"/>
    </row>
    <row r="507" spans="1:3" ht="19.5" customHeight="1">
      <c r="A507" s="238" t="s">
        <v>1325</v>
      </c>
      <c r="B507" s="223"/>
      <c r="C507" s="221"/>
    </row>
    <row r="508" spans="1:3" ht="19.5" customHeight="1">
      <c r="A508" s="238" t="s">
        <v>1326</v>
      </c>
      <c r="B508" s="223">
        <v>55</v>
      </c>
      <c r="C508" s="221"/>
    </row>
    <row r="509" spans="1:3" ht="19.5" customHeight="1">
      <c r="A509" s="238" t="s">
        <v>1327</v>
      </c>
      <c r="B509" s="223">
        <v>24</v>
      </c>
      <c r="C509" s="221"/>
    </row>
    <row r="510" spans="1:3" ht="19.5" customHeight="1">
      <c r="A510" s="238" t="s">
        <v>1328</v>
      </c>
      <c r="B510" s="220">
        <f>SUM(B511:B516)</f>
        <v>1265</v>
      </c>
      <c r="C510" s="221"/>
    </row>
    <row r="511" spans="1:3" ht="19.5" customHeight="1">
      <c r="A511" s="238" t="s">
        <v>1108</v>
      </c>
      <c r="B511" s="223"/>
      <c r="C511" s="221"/>
    </row>
    <row r="512" spans="1:3" ht="19.5" customHeight="1">
      <c r="A512" s="238" t="s">
        <v>1109</v>
      </c>
      <c r="B512" s="223"/>
      <c r="C512" s="221"/>
    </row>
    <row r="513" spans="1:3" ht="19.5" customHeight="1">
      <c r="A513" s="238" t="s">
        <v>1110</v>
      </c>
      <c r="B513" s="223"/>
      <c r="C513" s="221"/>
    </row>
    <row r="514" spans="1:3" ht="19.5" customHeight="1">
      <c r="A514" s="238" t="s">
        <v>1329</v>
      </c>
      <c r="B514" s="223">
        <v>1265</v>
      </c>
      <c r="C514" s="221"/>
    </row>
    <row r="515" spans="1:3" ht="19.5" customHeight="1">
      <c r="A515" s="238" t="s">
        <v>1330</v>
      </c>
      <c r="B515" s="223"/>
      <c r="C515" s="221"/>
    </row>
    <row r="516" spans="1:3" ht="19.5" customHeight="1">
      <c r="A516" s="238" t="s">
        <v>1331</v>
      </c>
      <c r="B516" s="223"/>
      <c r="C516" s="221"/>
    </row>
    <row r="517" spans="1:3" ht="19.5" customHeight="1">
      <c r="A517" s="218" t="s">
        <v>1332</v>
      </c>
      <c r="B517" s="220">
        <f>SUM(B518:B520)</f>
        <v>0</v>
      </c>
      <c r="C517" s="221"/>
    </row>
    <row r="518" spans="1:3" ht="19.5" customHeight="1">
      <c r="A518" s="218" t="s">
        <v>1333</v>
      </c>
      <c r="B518" s="223"/>
      <c r="C518" s="221"/>
    </row>
    <row r="519" spans="1:3" ht="19.5" customHeight="1">
      <c r="A519" s="218" t="s">
        <v>1334</v>
      </c>
      <c r="B519" s="223"/>
      <c r="C519" s="221"/>
    </row>
    <row r="520" spans="1:3" ht="19.5" customHeight="1">
      <c r="A520" s="218" t="s">
        <v>1335</v>
      </c>
      <c r="B520" s="223"/>
      <c r="C520" s="221"/>
    </row>
    <row r="521" spans="1:3" ht="19.5" customHeight="1">
      <c r="A521" s="218" t="s">
        <v>1336</v>
      </c>
      <c r="B521" s="236">
        <f>B522+B536+B544+B546+B555+B559+B569+B577+B584+B591+B600+B605+B608+B611+B614+B617+B620+B624+B629+B637</f>
        <v>84256</v>
      </c>
      <c r="C521" s="221"/>
    </row>
    <row r="522" spans="1:3" ht="19.5" customHeight="1">
      <c r="A522" s="218" t="s">
        <v>1337</v>
      </c>
      <c r="B522" s="220">
        <f>SUM(B523:B535)</f>
        <v>2572</v>
      </c>
      <c r="C522" s="221"/>
    </row>
    <row r="523" spans="1:3" ht="19.5" customHeight="1">
      <c r="A523" s="218" t="s">
        <v>984</v>
      </c>
      <c r="B523" s="223">
        <v>795</v>
      </c>
      <c r="C523" s="221"/>
    </row>
    <row r="524" spans="1:3" ht="19.5" customHeight="1">
      <c r="A524" s="218" t="s">
        <v>985</v>
      </c>
      <c r="B524" s="223">
        <v>1425</v>
      </c>
      <c r="C524" s="221"/>
    </row>
    <row r="525" spans="1:3" ht="19.5" customHeight="1">
      <c r="A525" s="218" t="s">
        <v>986</v>
      </c>
      <c r="B525" s="223"/>
      <c r="C525" s="221"/>
    </row>
    <row r="526" spans="1:3" ht="19.5" customHeight="1">
      <c r="A526" s="218" t="s">
        <v>1338</v>
      </c>
      <c r="B526" s="223"/>
      <c r="C526" s="221"/>
    </row>
    <row r="527" spans="1:3" ht="19.5" customHeight="1">
      <c r="A527" s="218" t="s">
        <v>1339</v>
      </c>
      <c r="B527" s="223">
        <v>150</v>
      </c>
      <c r="C527" s="221"/>
    </row>
    <row r="528" spans="1:3" ht="19.5" customHeight="1">
      <c r="A528" s="218" t="s">
        <v>1340</v>
      </c>
      <c r="B528" s="223">
        <v>202</v>
      </c>
      <c r="C528" s="221"/>
    </row>
    <row r="529" spans="1:3" ht="19.5" customHeight="1">
      <c r="A529" s="218" t="s">
        <v>1341</v>
      </c>
      <c r="B529" s="223"/>
      <c r="C529" s="221"/>
    </row>
    <row r="530" spans="1:3" ht="19.5" customHeight="1">
      <c r="A530" s="218" t="s">
        <v>1026</v>
      </c>
      <c r="B530" s="223"/>
      <c r="C530" s="221"/>
    </row>
    <row r="531" spans="1:3" ht="19.5" customHeight="1">
      <c r="A531" s="218" t="s">
        <v>1342</v>
      </c>
      <c r="B531" s="223"/>
      <c r="C531" s="221"/>
    </row>
    <row r="532" spans="1:3" ht="19.5" customHeight="1">
      <c r="A532" s="218" t="s">
        <v>1343</v>
      </c>
      <c r="B532" s="223"/>
      <c r="C532" s="221"/>
    </row>
    <row r="533" spans="1:3" ht="19.5" customHeight="1">
      <c r="A533" s="218" t="s">
        <v>1344</v>
      </c>
      <c r="B533" s="223"/>
      <c r="C533" s="221"/>
    </row>
    <row r="534" spans="1:3" ht="19.5" customHeight="1">
      <c r="A534" s="218" t="s">
        <v>1345</v>
      </c>
      <c r="B534" s="223"/>
      <c r="C534" s="221"/>
    </row>
    <row r="535" spans="1:3" ht="19.5" customHeight="1">
      <c r="A535" s="218" t="s">
        <v>1346</v>
      </c>
      <c r="B535" s="223"/>
      <c r="C535" s="221"/>
    </row>
    <row r="536" spans="1:3" ht="19.5" customHeight="1">
      <c r="A536" s="218" t="s">
        <v>1347</v>
      </c>
      <c r="B536" s="220">
        <f>SUM(B537:B543)</f>
        <v>1381</v>
      </c>
      <c r="C536" s="221"/>
    </row>
    <row r="537" spans="1:3" ht="19.5" customHeight="1">
      <c r="A537" s="218" t="s">
        <v>984</v>
      </c>
      <c r="B537" s="223">
        <v>350</v>
      </c>
      <c r="C537" s="221"/>
    </row>
    <row r="538" spans="1:3" ht="19.5" customHeight="1">
      <c r="A538" s="218" t="s">
        <v>985</v>
      </c>
      <c r="B538" s="223">
        <v>1031</v>
      </c>
      <c r="C538" s="221"/>
    </row>
    <row r="539" spans="1:3" ht="19.5" customHeight="1">
      <c r="A539" s="218" t="s">
        <v>986</v>
      </c>
      <c r="B539" s="223"/>
      <c r="C539" s="221"/>
    </row>
    <row r="540" spans="1:3" ht="19.5" customHeight="1">
      <c r="A540" s="218" t="s">
        <v>1348</v>
      </c>
      <c r="B540" s="223"/>
      <c r="C540" s="221"/>
    </row>
    <row r="541" spans="1:3" ht="19.5" customHeight="1">
      <c r="A541" s="218" t="s">
        <v>1349</v>
      </c>
      <c r="B541" s="223"/>
      <c r="C541" s="221"/>
    </row>
    <row r="542" spans="1:3" ht="19.5" customHeight="1">
      <c r="A542" s="218" t="s">
        <v>1350</v>
      </c>
      <c r="B542" s="223"/>
      <c r="C542" s="221"/>
    </row>
    <row r="543" spans="1:3" ht="19.5" customHeight="1">
      <c r="A543" s="218" t="s">
        <v>1351</v>
      </c>
      <c r="B543" s="223"/>
      <c r="C543" s="221"/>
    </row>
    <row r="544" spans="1:3" ht="19.5" customHeight="1">
      <c r="A544" s="218" t="s">
        <v>1352</v>
      </c>
      <c r="B544" s="220">
        <f>B545</f>
        <v>0</v>
      </c>
      <c r="C544" s="221"/>
    </row>
    <row r="545" spans="1:3" ht="19.5" customHeight="1">
      <c r="A545" s="218" t="s">
        <v>1353</v>
      </c>
      <c r="B545" s="223"/>
      <c r="C545" s="221"/>
    </row>
    <row r="546" spans="1:3" ht="19.5" customHeight="1">
      <c r="A546" s="218" t="s">
        <v>1354</v>
      </c>
      <c r="B546" s="220">
        <f>SUM(B547:B554)</f>
        <v>19950</v>
      </c>
      <c r="C546" s="221"/>
    </row>
    <row r="547" spans="1:3" ht="19.5" customHeight="1">
      <c r="A547" s="218" t="s">
        <v>1355</v>
      </c>
      <c r="B547" s="223">
        <v>6000</v>
      </c>
      <c r="C547" s="221"/>
    </row>
    <row r="548" spans="1:3" ht="19.5" customHeight="1">
      <c r="A548" s="218" t="s">
        <v>1356</v>
      </c>
      <c r="B548" s="223">
        <v>13950</v>
      </c>
      <c r="C548" s="221"/>
    </row>
    <row r="549" spans="1:3" ht="19.5" customHeight="1">
      <c r="A549" s="218" t="s">
        <v>1357</v>
      </c>
      <c r="B549" s="223"/>
      <c r="C549" s="221"/>
    </row>
    <row r="550" spans="1:3" ht="19.5" customHeight="1">
      <c r="A550" s="218" t="s">
        <v>1358</v>
      </c>
      <c r="B550" s="223"/>
      <c r="C550" s="221"/>
    </row>
    <row r="551" spans="1:3" ht="19.5" customHeight="1">
      <c r="A551" s="218" t="s">
        <v>1359</v>
      </c>
      <c r="B551" s="223"/>
      <c r="C551" s="221"/>
    </row>
    <row r="552" spans="1:3" ht="19.5" customHeight="1">
      <c r="A552" s="218" t="s">
        <v>1360</v>
      </c>
      <c r="B552" s="223"/>
      <c r="C552" s="221"/>
    </row>
    <row r="553" spans="1:3" ht="19.5" customHeight="1">
      <c r="A553" s="218" t="s">
        <v>1361</v>
      </c>
      <c r="B553" s="223"/>
      <c r="C553" s="221"/>
    </row>
    <row r="554" spans="1:3" ht="19.5" customHeight="1">
      <c r="A554" s="218" t="s">
        <v>1362</v>
      </c>
      <c r="B554" s="223"/>
      <c r="C554" s="221"/>
    </row>
    <row r="555" spans="1:3" ht="19.5" customHeight="1">
      <c r="A555" s="218" t="s">
        <v>1363</v>
      </c>
      <c r="B555" s="220">
        <f>SUM(B556:B558)</f>
        <v>0</v>
      </c>
      <c r="C555" s="221"/>
    </row>
    <row r="556" spans="1:3" ht="19.5" customHeight="1">
      <c r="A556" s="218" t="s">
        <v>1364</v>
      </c>
      <c r="B556" s="223"/>
      <c r="C556" s="221"/>
    </row>
    <row r="557" spans="1:3" ht="19.5" customHeight="1">
      <c r="A557" s="218" t="s">
        <v>1365</v>
      </c>
      <c r="B557" s="223"/>
      <c r="C557" s="221"/>
    </row>
    <row r="558" spans="1:3" ht="19.5" customHeight="1">
      <c r="A558" s="218" t="s">
        <v>1366</v>
      </c>
      <c r="B558" s="223"/>
      <c r="C558" s="221"/>
    </row>
    <row r="559" spans="1:3" ht="19.5" customHeight="1">
      <c r="A559" s="218" t="s">
        <v>1367</v>
      </c>
      <c r="B559" s="220">
        <f>SUM(B560:B568)</f>
        <v>200</v>
      </c>
      <c r="C559" s="221"/>
    </row>
    <row r="560" spans="1:3" ht="19.5" customHeight="1">
      <c r="A560" s="218" t="s">
        <v>1368</v>
      </c>
      <c r="B560" s="223"/>
      <c r="C560" s="221"/>
    </row>
    <row r="561" spans="1:3" ht="19.5" customHeight="1">
      <c r="A561" s="218" t="s">
        <v>1369</v>
      </c>
      <c r="B561" s="223"/>
      <c r="C561" s="221"/>
    </row>
    <row r="562" spans="1:3" ht="19.5" customHeight="1">
      <c r="A562" s="218" t="s">
        <v>1370</v>
      </c>
      <c r="B562" s="223"/>
      <c r="C562" s="221"/>
    </row>
    <row r="563" spans="1:3" ht="19.5" customHeight="1">
      <c r="A563" s="218" t="s">
        <v>1371</v>
      </c>
      <c r="B563" s="223"/>
      <c r="C563" s="221"/>
    </row>
    <row r="564" spans="1:3" ht="19.5" customHeight="1">
      <c r="A564" s="218" t="s">
        <v>1372</v>
      </c>
      <c r="B564" s="223"/>
      <c r="C564" s="221"/>
    </row>
    <row r="565" spans="1:3" ht="19.5" customHeight="1">
      <c r="A565" s="218" t="s">
        <v>1373</v>
      </c>
      <c r="B565" s="223"/>
      <c r="C565" s="221"/>
    </row>
    <row r="566" spans="1:3" ht="19.5" customHeight="1">
      <c r="A566" s="218" t="s">
        <v>1374</v>
      </c>
      <c r="B566" s="223"/>
      <c r="C566" s="221"/>
    </row>
    <row r="567" spans="1:3" ht="19.5" customHeight="1">
      <c r="A567" s="218" t="s">
        <v>1375</v>
      </c>
      <c r="B567" s="223"/>
      <c r="C567" s="221"/>
    </row>
    <row r="568" spans="1:3" ht="19.5" customHeight="1">
      <c r="A568" s="218" t="s">
        <v>1376</v>
      </c>
      <c r="B568" s="223">
        <v>200</v>
      </c>
      <c r="C568" s="221"/>
    </row>
    <row r="569" spans="1:3" ht="19.5" customHeight="1">
      <c r="A569" s="218" t="s">
        <v>1377</v>
      </c>
      <c r="B569" s="220">
        <f>SUM(B570:B576)</f>
        <v>0</v>
      </c>
      <c r="C569" s="221"/>
    </row>
    <row r="570" spans="1:3" ht="19.5" customHeight="1">
      <c r="A570" s="218" t="s">
        <v>1378</v>
      </c>
      <c r="B570" s="223"/>
      <c r="C570" s="221"/>
    </row>
    <row r="571" spans="1:3" ht="19.5" customHeight="1">
      <c r="A571" s="218" t="s">
        <v>1379</v>
      </c>
      <c r="B571" s="223"/>
      <c r="C571" s="221"/>
    </row>
    <row r="572" spans="1:3" ht="19.5" customHeight="1">
      <c r="A572" s="218" t="s">
        <v>1380</v>
      </c>
      <c r="B572" s="223"/>
      <c r="C572" s="221"/>
    </row>
    <row r="573" spans="1:3" ht="19.5" customHeight="1">
      <c r="A573" s="218" t="s">
        <v>1381</v>
      </c>
      <c r="B573" s="223"/>
      <c r="C573" s="221"/>
    </row>
    <row r="574" spans="1:3" ht="19.5" customHeight="1">
      <c r="A574" s="218" t="s">
        <v>1382</v>
      </c>
      <c r="B574" s="223"/>
      <c r="C574" s="221"/>
    </row>
    <row r="575" spans="1:3" ht="19.5" customHeight="1">
      <c r="A575" s="218" t="s">
        <v>1383</v>
      </c>
      <c r="B575" s="223"/>
      <c r="C575" s="221"/>
    </row>
    <row r="576" spans="1:3" ht="19.5" customHeight="1">
      <c r="A576" s="218" t="s">
        <v>1384</v>
      </c>
      <c r="B576" s="223"/>
      <c r="C576" s="221"/>
    </row>
    <row r="577" spans="1:3" ht="19.5" customHeight="1">
      <c r="A577" s="218" t="s">
        <v>1385</v>
      </c>
      <c r="B577" s="239">
        <f>SUM(B578:B583)</f>
        <v>600</v>
      </c>
      <c r="C577" s="240"/>
    </row>
    <row r="578" spans="1:3" ht="19.5" customHeight="1">
      <c r="A578" s="218" t="s">
        <v>1386</v>
      </c>
      <c r="B578" s="241">
        <v>600</v>
      </c>
      <c r="C578" s="240"/>
    </row>
    <row r="579" spans="1:3" ht="19.5" customHeight="1">
      <c r="A579" s="218" t="s">
        <v>1387</v>
      </c>
      <c r="B579" s="223"/>
      <c r="C579" s="221"/>
    </row>
    <row r="580" spans="1:3" ht="19.5" customHeight="1">
      <c r="A580" s="218" t="s">
        <v>1388</v>
      </c>
      <c r="B580" s="223"/>
      <c r="C580" s="221"/>
    </row>
    <row r="581" spans="1:3" ht="19.5" customHeight="1">
      <c r="A581" s="218" t="s">
        <v>1389</v>
      </c>
      <c r="B581" s="223"/>
      <c r="C581" s="221"/>
    </row>
    <row r="582" spans="1:3" ht="19.5" customHeight="1">
      <c r="A582" s="238" t="s">
        <v>1390</v>
      </c>
      <c r="B582" s="223"/>
      <c r="C582" s="221"/>
    </row>
    <row r="583" spans="1:3" ht="19.5" customHeight="1">
      <c r="A583" s="218" t="s">
        <v>1391</v>
      </c>
      <c r="B583" s="223"/>
      <c r="C583" s="221"/>
    </row>
    <row r="584" spans="1:3" ht="19.5" customHeight="1">
      <c r="A584" s="218" t="s">
        <v>1392</v>
      </c>
      <c r="B584" s="239">
        <f>SUM(B585:B590)</f>
        <v>20</v>
      </c>
      <c r="C584" s="240"/>
    </row>
    <row r="585" spans="1:3" ht="19.5" customHeight="1">
      <c r="A585" s="218" t="s">
        <v>1393</v>
      </c>
      <c r="B585" s="241">
        <v>20</v>
      </c>
      <c r="C585" s="240"/>
    </row>
    <row r="586" spans="1:3" ht="19.5" customHeight="1">
      <c r="A586" s="218" t="s">
        <v>1394</v>
      </c>
      <c r="B586" s="241"/>
      <c r="C586" s="240"/>
    </row>
    <row r="587" spans="1:3" ht="19.5" customHeight="1">
      <c r="A587" s="218" t="s">
        <v>1395</v>
      </c>
      <c r="B587" s="223"/>
      <c r="C587" s="221"/>
    </row>
    <row r="588" spans="1:3" ht="19.5" customHeight="1">
      <c r="A588" s="218" t="s">
        <v>1396</v>
      </c>
      <c r="B588" s="223"/>
      <c r="C588" s="221"/>
    </row>
    <row r="589" spans="1:3" ht="19.5" customHeight="1">
      <c r="A589" s="218" t="s">
        <v>1397</v>
      </c>
      <c r="B589" s="223"/>
      <c r="C589" s="221"/>
    </row>
    <row r="590" spans="1:3" ht="19.5" customHeight="1">
      <c r="A590" s="218" t="s">
        <v>1398</v>
      </c>
      <c r="B590" s="223"/>
      <c r="C590" s="221"/>
    </row>
    <row r="591" spans="1:3" ht="19.5" customHeight="1">
      <c r="A591" s="218" t="s">
        <v>1399</v>
      </c>
      <c r="B591" s="220">
        <f>SUM(B592:B599)</f>
        <v>108</v>
      </c>
      <c r="C591" s="221"/>
    </row>
    <row r="592" spans="1:3" ht="19.5" customHeight="1">
      <c r="A592" s="218" t="s">
        <v>984</v>
      </c>
      <c r="B592" s="223">
        <v>55</v>
      </c>
      <c r="C592" s="221"/>
    </row>
    <row r="593" spans="1:3" ht="19.5" customHeight="1">
      <c r="A593" s="218" t="s">
        <v>985</v>
      </c>
      <c r="B593" s="223">
        <v>53</v>
      </c>
      <c r="C593" s="221"/>
    </row>
    <row r="594" spans="1:3" ht="19.5" customHeight="1">
      <c r="A594" s="218" t="s">
        <v>986</v>
      </c>
      <c r="B594" s="223"/>
      <c r="C594" s="221"/>
    </row>
    <row r="595" spans="1:3" ht="19.5" customHeight="1">
      <c r="A595" s="218" t="s">
        <v>1400</v>
      </c>
      <c r="B595" s="223"/>
      <c r="C595" s="221"/>
    </row>
    <row r="596" spans="1:3" ht="19.5" customHeight="1">
      <c r="A596" s="218" t="s">
        <v>1401</v>
      </c>
      <c r="B596" s="223"/>
      <c r="C596" s="221"/>
    </row>
    <row r="597" spans="1:3" ht="19.5" customHeight="1">
      <c r="A597" s="218" t="s">
        <v>1402</v>
      </c>
      <c r="B597" s="223"/>
      <c r="C597" s="221"/>
    </row>
    <row r="598" spans="1:3" ht="19.5" customHeight="1">
      <c r="A598" s="218" t="s">
        <v>1403</v>
      </c>
      <c r="B598" s="223"/>
      <c r="C598" s="221"/>
    </row>
    <row r="599" spans="1:3" ht="19.5" customHeight="1">
      <c r="A599" s="218" t="s">
        <v>1404</v>
      </c>
      <c r="B599" s="223"/>
      <c r="C599" s="221"/>
    </row>
    <row r="600" spans="1:3" ht="19.5" customHeight="1">
      <c r="A600" s="218" t="s">
        <v>1405</v>
      </c>
      <c r="B600" s="220">
        <f>SUM(B601:B604)</f>
        <v>0</v>
      </c>
      <c r="C600" s="221"/>
    </row>
    <row r="601" spans="1:3" ht="19.5" customHeight="1">
      <c r="A601" s="218" t="s">
        <v>984</v>
      </c>
      <c r="B601" s="223"/>
      <c r="C601" s="221"/>
    </row>
    <row r="602" spans="1:3" ht="19.5" customHeight="1">
      <c r="A602" s="218" t="s">
        <v>985</v>
      </c>
      <c r="B602" s="223"/>
      <c r="C602" s="221"/>
    </row>
    <row r="603" spans="1:3" ht="19.5" customHeight="1">
      <c r="A603" s="218" t="s">
        <v>986</v>
      </c>
      <c r="B603" s="223"/>
      <c r="C603" s="221"/>
    </row>
    <row r="604" spans="1:3" ht="19.5" customHeight="1">
      <c r="A604" s="218" t="s">
        <v>1406</v>
      </c>
      <c r="B604" s="223"/>
      <c r="C604" s="221"/>
    </row>
    <row r="605" spans="1:3" ht="19.5" customHeight="1">
      <c r="A605" s="218" t="s">
        <v>1407</v>
      </c>
      <c r="B605" s="220">
        <f>SUM(B606:B607)</f>
        <v>3150</v>
      </c>
      <c r="C605" s="221"/>
    </row>
    <row r="606" spans="1:3" ht="19.5" customHeight="1">
      <c r="A606" s="218" t="s">
        <v>1408</v>
      </c>
      <c r="B606" s="223">
        <v>1050</v>
      </c>
      <c r="C606" s="221"/>
    </row>
    <row r="607" spans="1:3" ht="19.5" customHeight="1">
      <c r="A607" s="218" t="s">
        <v>1409</v>
      </c>
      <c r="B607" s="223">
        <v>2100</v>
      </c>
      <c r="C607" s="221"/>
    </row>
    <row r="608" spans="1:3" ht="19.5" customHeight="1">
      <c r="A608" s="218" t="s">
        <v>1410</v>
      </c>
      <c r="B608" s="220">
        <f>SUM(B609:B610)</f>
        <v>300</v>
      </c>
      <c r="C608" s="221"/>
    </row>
    <row r="609" spans="1:3" ht="19.5" customHeight="1">
      <c r="A609" s="218" t="s">
        <v>1411</v>
      </c>
      <c r="B609" s="223">
        <v>300</v>
      </c>
      <c r="C609" s="221"/>
    </row>
    <row r="610" spans="1:3" ht="19.5" customHeight="1">
      <c r="A610" s="218" t="s">
        <v>1412</v>
      </c>
      <c r="B610" s="223"/>
      <c r="C610" s="221"/>
    </row>
    <row r="611" spans="1:3" ht="19.5" customHeight="1">
      <c r="A611" s="218" t="s">
        <v>1413</v>
      </c>
      <c r="B611" s="220">
        <f>SUM(B612:B613)</f>
        <v>285</v>
      </c>
      <c r="C611" s="221"/>
    </row>
    <row r="612" spans="1:3" ht="19.5" customHeight="1">
      <c r="A612" s="218" t="s">
        <v>1414</v>
      </c>
      <c r="B612" s="223"/>
      <c r="C612" s="221"/>
    </row>
    <row r="613" spans="1:3" ht="19.5" customHeight="1">
      <c r="A613" s="218" t="s">
        <v>1415</v>
      </c>
      <c r="B613" s="223">
        <v>285</v>
      </c>
      <c r="C613" s="221"/>
    </row>
    <row r="614" spans="1:3" ht="19.5" customHeight="1">
      <c r="A614" s="218" t="s">
        <v>1416</v>
      </c>
      <c r="B614" s="220">
        <f>SUM(B615:B616)</f>
        <v>0</v>
      </c>
      <c r="C614" s="221"/>
    </row>
    <row r="615" spans="1:3" ht="19.5" customHeight="1">
      <c r="A615" s="218" t="s">
        <v>1417</v>
      </c>
      <c r="B615" s="223"/>
      <c r="C615" s="221"/>
    </row>
    <row r="616" spans="1:3" ht="19.5" customHeight="1">
      <c r="A616" s="218" t="s">
        <v>1418</v>
      </c>
      <c r="B616" s="223"/>
      <c r="C616" s="221"/>
    </row>
    <row r="617" spans="1:3" ht="19.5" customHeight="1">
      <c r="A617" s="218" t="s">
        <v>1419</v>
      </c>
      <c r="B617" s="220">
        <f>SUM(B618:B619)</f>
        <v>0</v>
      </c>
      <c r="C617" s="221"/>
    </row>
    <row r="618" spans="1:3" ht="19.5" customHeight="1">
      <c r="A618" s="218" t="s">
        <v>1420</v>
      </c>
      <c r="B618" s="223"/>
      <c r="C618" s="221"/>
    </row>
    <row r="619" spans="1:3" ht="19.5" customHeight="1">
      <c r="A619" s="218" t="s">
        <v>1421</v>
      </c>
      <c r="B619" s="223"/>
      <c r="C619" s="221"/>
    </row>
    <row r="620" spans="1:3" ht="19.5" customHeight="1">
      <c r="A620" s="218" t="s">
        <v>1422</v>
      </c>
      <c r="B620" s="220">
        <f>SUM(B621:B623)</f>
        <v>15050</v>
      </c>
      <c r="C620" s="221"/>
    </row>
    <row r="621" spans="1:3" ht="19.5" customHeight="1">
      <c r="A621" s="218" t="s">
        <v>1423</v>
      </c>
      <c r="B621" s="223"/>
      <c r="C621" s="221"/>
    </row>
    <row r="622" spans="1:3" ht="19.5" customHeight="1">
      <c r="A622" s="218" t="s">
        <v>1424</v>
      </c>
      <c r="B622" s="223"/>
      <c r="C622" s="221"/>
    </row>
    <row r="623" spans="1:3" ht="19.5" customHeight="1">
      <c r="A623" s="218" t="s">
        <v>1425</v>
      </c>
      <c r="B623" s="223">
        <v>15050</v>
      </c>
      <c r="C623" s="221"/>
    </row>
    <row r="624" spans="1:3" ht="19.5" customHeight="1">
      <c r="A624" s="218" t="s">
        <v>1426</v>
      </c>
      <c r="B624" s="220">
        <f>SUM(B625:B628)</f>
        <v>40640</v>
      </c>
      <c r="C624" s="221"/>
    </row>
    <row r="625" spans="1:3" ht="19.5" customHeight="1">
      <c r="A625" s="218" t="s">
        <v>1427</v>
      </c>
      <c r="B625" s="223">
        <v>397</v>
      </c>
      <c r="C625" s="221"/>
    </row>
    <row r="626" spans="1:3" ht="19.5" customHeight="1">
      <c r="A626" s="218" t="s">
        <v>1428</v>
      </c>
      <c r="B626" s="223">
        <v>845</v>
      </c>
      <c r="C626" s="221"/>
    </row>
    <row r="627" spans="1:3" ht="19.5" customHeight="1">
      <c r="A627" s="218" t="s">
        <v>1429</v>
      </c>
      <c r="B627" s="223">
        <v>423</v>
      </c>
      <c r="C627" s="221"/>
    </row>
    <row r="628" spans="1:3" ht="19.5" customHeight="1">
      <c r="A628" s="218" t="s">
        <v>1430</v>
      </c>
      <c r="B628" s="223">
        <v>38975</v>
      </c>
      <c r="C628" s="221"/>
    </row>
    <row r="629" spans="1:3" ht="19.5" customHeight="1">
      <c r="A629" s="242" t="s">
        <v>1431</v>
      </c>
      <c r="B629" s="220">
        <f>SUM(B630:B636)</f>
        <v>0</v>
      </c>
      <c r="C629" s="221"/>
    </row>
    <row r="630" spans="1:3" ht="19.5" customHeight="1">
      <c r="A630" s="238" t="s">
        <v>1108</v>
      </c>
      <c r="B630" s="241"/>
      <c r="C630" s="240"/>
    </row>
    <row r="631" spans="1:3" ht="19.5" customHeight="1">
      <c r="A631" s="238" t="s">
        <v>1109</v>
      </c>
      <c r="B631" s="223"/>
      <c r="C631" s="221"/>
    </row>
    <row r="632" spans="1:3" ht="19.5" customHeight="1">
      <c r="A632" s="238" t="s">
        <v>1110</v>
      </c>
      <c r="B632" s="223"/>
      <c r="C632" s="221"/>
    </row>
    <row r="633" spans="1:3" ht="19.5" customHeight="1">
      <c r="A633" s="238" t="s">
        <v>1432</v>
      </c>
      <c r="B633" s="223"/>
      <c r="C633" s="221"/>
    </row>
    <row r="634" spans="1:3" ht="19.5" customHeight="1">
      <c r="A634" s="238" t="s">
        <v>1433</v>
      </c>
      <c r="B634" s="223"/>
      <c r="C634" s="221"/>
    </row>
    <row r="635" spans="1:3" ht="19.5" customHeight="1">
      <c r="A635" s="238" t="s">
        <v>1111</v>
      </c>
      <c r="B635" s="223"/>
      <c r="C635" s="221"/>
    </row>
    <row r="636" spans="1:3" ht="19.5" customHeight="1">
      <c r="A636" s="238" t="s">
        <v>1434</v>
      </c>
      <c r="B636" s="223"/>
      <c r="C636" s="221"/>
    </row>
    <row r="637" spans="1:3" ht="19.5" customHeight="1">
      <c r="A637" s="218" t="s">
        <v>1435</v>
      </c>
      <c r="B637" s="223"/>
      <c r="C637" s="221"/>
    </row>
    <row r="638" spans="1:3" ht="19.5" customHeight="1">
      <c r="A638" s="218" t="s">
        <v>1436</v>
      </c>
      <c r="B638" s="236">
        <f>B639+B644+B657+B661+B673+B676+B680+B685+B689+B693+B696+B705+B707</f>
        <v>76234</v>
      </c>
      <c r="C638" s="221"/>
    </row>
    <row r="639" spans="1:3" ht="19.5" customHeight="1">
      <c r="A639" s="218" t="s">
        <v>1437</v>
      </c>
      <c r="B639" s="220">
        <f>SUM(B640:B643)</f>
        <v>1029</v>
      </c>
      <c r="C639" s="221"/>
    </row>
    <row r="640" spans="1:3" ht="19.5" customHeight="1">
      <c r="A640" s="218" t="s">
        <v>984</v>
      </c>
      <c r="B640" s="223">
        <v>550</v>
      </c>
      <c r="C640" s="221"/>
    </row>
    <row r="641" spans="1:3" ht="19.5" customHeight="1">
      <c r="A641" s="218" t="s">
        <v>985</v>
      </c>
      <c r="B641" s="223">
        <v>479</v>
      </c>
      <c r="C641" s="221"/>
    </row>
    <row r="642" spans="1:3" ht="19.5" customHeight="1">
      <c r="A642" s="218" t="s">
        <v>986</v>
      </c>
      <c r="B642" s="223"/>
      <c r="C642" s="221"/>
    </row>
    <row r="643" spans="1:3" ht="19.5" customHeight="1">
      <c r="A643" s="218" t="s">
        <v>0</v>
      </c>
      <c r="B643" s="223"/>
      <c r="C643" s="221"/>
    </row>
    <row r="644" spans="1:3" ht="19.5" customHeight="1">
      <c r="A644" s="218" t="s">
        <v>1</v>
      </c>
      <c r="B644" s="220">
        <f>SUM(B645:B656)</f>
        <v>600</v>
      </c>
      <c r="C644" s="221"/>
    </row>
    <row r="645" spans="1:3" ht="19.5" customHeight="1">
      <c r="A645" s="218" t="s">
        <v>2</v>
      </c>
      <c r="B645" s="223"/>
      <c r="C645" s="221"/>
    </row>
    <row r="646" spans="1:3" ht="19.5" customHeight="1">
      <c r="A646" s="218" t="s">
        <v>3</v>
      </c>
      <c r="B646" s="223"/>
      <c r="C646" s="221"/>
    </row>
    <row r="647" spans="1:3" ht="19.5" customHeight="1">
      <c r="A647" s="218" t="s">
        <v>4</v>
      </c>
      <c r="B647" s="223"/>
      <c r="C647" s="221"/>
    </row>
    <row r="648" spans="1:3" ht="19.5" customHeight="1">
      <c r="A648" s="218" t="s">
        <v>5</v>
      </c>
      <c r="B648" s="241"/>
      <c r="C648" s="240"/>
    </row>
    <row r="649" spans="1:3" ht="19.5" customHeight="1">
      <c r="A649" s="218" t="s">
        <v>6</v>
      </c>
      <c r="B649" s="241"/>
      <c r="C649" s="240"/>
    </row>
    <row r="650" spans="1:3" ht="19.5" customHeight="1">
      <c r="A650" s="218" t="s">
        <v>7</v>
      </c>
      <c r="B650" s="241"/>
      <c r="C650" s="240"/>
    </row>
    <row r="651" spans="1:3" ht="19.5" customHeight="1">
      <c r="A651" s="218" t="s">
        <v>8</v>
      </c>
      <c r="B651" s="223"/>
      <c r="C651" s="221"/>
    </row>
    <row r="652" spans="1:3" ht="19.5" customHeight="1">
      <c r="A652" s="218" t="s">
        <v>9</v>
      </c>
      <c r="B652" s="223"/>
      <c r="C652" s="221"/>
    </row>
    <row r="653" spans="1:3" ht="19.5" customHeight="1">
      <c r="A653" s="218" t="s">
        <v>10</v>
      </c>
      <c r="B653" s="223"/>
      <c r="C653" s="221"/>
    </row>
    <row r="654" spans="1:3" ht="19.5" customHeight="1">
      <c r="A654" s="218" t="s">
        <v>11</v>
      </c>
      <c r="B654" s="223"/>
      <c r="C654" s="221"/>
    </row>
    <row r="655" spans="1:3" ht="19.5" customHeight="1">
      <c r="A655" s="218" t="s">
        <v>12</v>
      </c>
      <c r="B655" s="223"/>
      <c r="C655" s="221"/>
    </row>
    <row r="656" spans="1:3" ht="19.5" customHeight="1">
      <c r="A656" s="218" t="s">
        <v>13</v>
      </c>
      <c r="B656" s="223">
        <v>600</v>
      </c>
      <c r="C656" s="221"/>
    </row>
    <row r="657" spans="1:3" ht="19.5" customHeight="1">
      <c r="A657" s="218" t="s">
        <v>14</v>
      </c>
      <c r="B657" s="239">
        <f>SUM(B658:B660)</f>
        <v>6500</v>
      </c>
      <c r="C657" s="240"/>
    </row>
    <row r="658" spans="1:3" ht="19.5" customHeight="1">
      <c r="A658" s="218" t="s">
        <v>15</v>
      </c>
      <c r="B658" s="241"/>
      <c r="C658" s="240"/>
    </row>
    <row r="659" spans="1:3" ht="19.5" customHeight="1">
      <c r="A659" s="218" t="s">
        <v>16</v>
      </c>
      <c r="B659" s="241"/>
      <c r="C659" s="240"/>
    </row>
    <row r="660" spans="1:3" ht="19.5" customHeight="1">
      <c r="A660" s="218" t="s">
        <v>17</v>
      </c>
      <c r="B660" s="241">
        <v>6500</v>
      </c>
      <c r="C660" s="240"/>
    </row>
    <row r="661" spans="1:3" ht="19.5" customHeight="1">
      <c r="A661" s="218" t="s">
        <v>18</v>
      </c>
      <c r="B661" s="239">
        <f>SUM(B662:B672)</f>
        <v>11013</v>
      </c>
      <c r="C661" s="240"/>
    </row>
    <row r="662" spans="1:3" ht="19.5" customHeight="1">
      <c r="A662" s="218" t="s">
        <v>19</v>
      </c>
      <c r="B662" s="241">
        <v>2081</v>
      </c>
      <c r="C662" s="240"/>
    </row>
    <row r="663" spans="1:3" ht="19.5" customHeight="1">
      <c r="A663" s="218" t="s">
        <v>20</v>
      </c>
      <c r="B663" s="241">
        <v>833</v>
      </c>
      <c r="C663" s="240"/>
    </row>
    <row r="664" spans="1:3" ht="19.5" customHeight="1">
      <c r="A664" s="218" t="s">
        <v>411</v>
      </c>
      <c r="B664" s="241">
        <v>3348</v>
      </c>
      <c r="C664" s="240"/>
    </row>
    <row r="665" spans="1:3" ht="19.5" customHeight="1">
      <c r="A665" s="218" t="s">
        <v>412</v>
      </c>
      <c r="B665" s="241"/>
      <c r="C665" s="240"/>
    </row>
    <row r="666" spans="1:3" ht="19.5" customHeight="1">
      <c r="A666" s="218" t="s">
        <v>413</v>
      </c>
      <c r="B666" s="223"/>
      <c r="C666" s="221"/>
    </row>
    <row r="667" spans="1:3" ht="19.5" customHeight="1">
      <c r="A667" s="218" t="s">
        <v>414</v>
      </c>
      <c r="B667" s="223"/>
      <c r="C667" s="221"/>
    </row>
    <row r="668" spans="1:3" ht="19.5" customHeight="1">
      <c r="A668" s="218" t="s">
        <v>415</v>
      </c>
      <c r="B668" s="223"/>
      <c r="C668" s="221"/>
    </row>
    <row r="669" spans="1:3" ht="19.5" customHeight="1">
      <c r="A669" s="218" t="s">
        <v>416</v>
      </c>
      <c r="B669" s="223">
        <v>4751</v>
      </c>
      <c r="C669" s="221"/>
    </row>
    <row r="670" spans="1:3" ht="19.5" customHeight="1">
      <c r="A670" s="218" t="s">
        <v>417</v>
      </c>
      <c r="B670" s="223"/>
      <c r="C670" s="221"/>
    </row>
    <row r="671" spans="1:3" ht="19.5" customHeight="1">
      <c r="A671" s="218" t="s">
        <v>418</v>
      </c>
      <c r="B671" s="223"/>
      <c r="C671" s="221"/>
    </row>
    <row r="672" spans="1:3" ht="19.5" customHeight="1">
      <c r="A672" s="218" t="s">
        <v>419</v>
      </c>
      <c r="B672" s="223"/>
      <c r="C672" s="221"/>
    </row>
    <row r="673" spans="1:3" ht="19.5" customHeight="1">
      <c r="A673" s="218" t="s">
        <v>420</v>
      </c>
      <c r="B673" s="220">
        <f>SUM(B674:B675)</f>
        <v>300</v>
      </c>
      <c r="C673" s="221"/>
    </row>
    <row r="674" spans="1:3" ht="19.5" customHeight="1">
      <c r="A674" s="218" t="s">
        <v>421</v>
      </c>
      <c r="B674" s="223">
        <v>300</v>
      </c>
      <c r="C674" s="221"/>
    </row>
    <row r="675" spans="1:3" ht="19.5" customHeight="1">
      <c r="A675" s="218" t="s">
        <v>422</v>
      </c>
      <c r="B675" s="223"/>
      <c r="C675" s="221"/>
    </row>
    <row r="676" spans="1:3" ht="19.5" customHeight="1">
      <c r="A676" s="218" t="s">
        <v>423</v>
      </c>
      <c r="B676" s="220">
        <f>SUM(B677:B679)</f>
        <v>1262</v>
      </c>
      <c r="C676" s="221"/>
    </row>
    <row r="677" spans="1:3" ht="19.5" customHeight="1">
      <c r="A677" s="218" t="s">
        <v>424</v>
      </c>
      <c r="B677" s="223">
        <v>1062</v>
      </c>
      <c r="C677" s="221"/>
    </row>
    <row r="678" spans="1:3" ht="19.5" customHeight="1">
      <c r="A678" s="218" t="s">
        <v>425</v>
      </c>
      <c r="B678" s="223"/>
      <c r="C678" s="221"/>
    </row>
    <row r="679" spans="1:3" ht="19.5" customHeight="1">
      <c r="A679" s="218" t="s">
        <v>426</v>
      </c>
      <c r="B679" s="223">
        <v>200</v>
      </c>
      <c r="C679" s="221"/>
    </row>
    <row r="680" spans="1:3" ht="19.5" customHeight="1">
      <c r="A680" s="218" t="s">
        <v>427</v>
      </c>
      <c r="B680" s="220">
        <f>SUM(B681:B684)</f>
        <v>10062</v>
      </c>
      <c r="C680" s="221"/>
    </row>
    <row r="681" spans="1:3" ht="19.5" customHeight="1">
      <c r="A681" s="218" t="s">
        <v>428</v>
      </c>
      <c r="B681" s="223">
        <v>3062</v>
      </c>
      <c r="C681" s="221"/>
    </row>
    <row r="682" spans="1:3" ht="19.5" customHeight="1">
      <c r="A682" s="218" t="s">
        <v>429</v>
      </c>
      <c r="B682" s="223">
        <v>7000</v>
      </c>
      <c r="C682" s="221"/>
    </row>
    <row r="683" spans="1:3" ht="19.5" customHeight="1">
      <c r="A683" s="218" t="s">
        <v>430</v>
      </c>
      <c r="B683" s="223"/>
      <c r="C683" s="221"/>
    </row>
    <row r="684" spans="1:3" ht="19.5" customHeight="1">
      <c r="A684" s="218" t="s">
        <v>431</v>
      </c>
      <c r="B684" s="223"/>
      <c r="C684" s="221"/>
    </row>
    <row r="685" spans="1:3" ht="19.5" customHeight="1">
      <c r="A685" s="218" t="s">
        <v>432</v>
      </c>
      <c r="B685" s="220">
        <f>SUM(B686:B688)</f>
        <v>45200</v>
      </c>
      <c r="C685" s="221"/>
    </row>
    <row r="686" spans="1:3" ht="19.5" customHeight="1">
      <c r="A686" s="218" t="s">
        <v>433</v>
      </c>
      <c r="B686" s="223"/>
      <c r="C686" s="221"/>
    </row>
    <row r="687" spans="1:3" ht="19.5" customHeight="1">
      <c r="A687" s="218" t="s">
        <v>434</v>
      </c>
      <c r="B687" s="223">
        <v>45150</v>
      </c>
      <c r="C687" s="221"/>
    </row>
    <row r="688" spans="1:3" ht="19.5" customHeight="1">
      <c r="A688" s="218" t="s">
        <v>435</v>
      </c>
      <c r="B688" s="223">
        <v>50</v>
      </c>
      <c r="C688" s="221"/>
    </row>
    <row r="689" spans="1:3" ht="19.5" customHeight="1">
      <c r="A689" s="218" t="s">
        <v>436</v>
      </c>
      <c r="B689" s="220">
        <f>SUM(B690:B692)</f>
        <v>238</v>
      </c>
      <c r="C689" s="221"/>
    </row>
    <row r="690" spans="1:3" ht="19.5" customHeight="1">
      <c r="A690" s="218" t="s">
        <v>437</v>
      </c>
      <c r="B690" s="223">
        <v>238</v>
      </c>
      <c r="C690" s="221"/>
    </row>
    <row r="691" spans="1:3" ht="19.5" customHeight="1">
      <c r="A691" s="218" t="s">
        <v>438</v>
      </c>
      <c r="B691" s="223"/>
      <c r="C691" s="221"/>
    </row>
    <row r="692" spans="1:3" ht="19.5" customHeight="1">
      <c r="A692" s="218" t="s">
        <v>439</v>
      </c>
      <c r="B692" s="223"/>
      <c r="C692" s="221"/>
    </row>
    <row r="693" spans="1:3" ht="19.5" customHeight="1">
      <c r="A693" s="218" t="s">
        <v>440</v>
      </c>
      <c r="B693" s="220">
        <f>SUM(B694:B695)</f>
        <v>30</v>
      </c>
      <c r="C693" s="221"/>
    </row>
    <row r="694" spans="1:3" ht="19.5" customHeight="1">
      <c r="A694" s="218" t="s">
        <v>441</v>
      </c>
      <c r="B694" s="223"/>
      <c r="C694" s="221"/>
    </row>
    <row r="695" spans="1:3" ht="19.5" customHeight="1">
      <c r="A695" s="218" t="s">
        <v>442</v>
      </c>
      <c r="B695" s="223">
        <v>30</v>
      </c>
      <c r="C695" s="221"/>
    </row>
    <row r="696" spans="1:3" ht="19.5" customHeight="1">
      <c r="A696" s="238" t="s">
        <v>443</v>
      </c>
      <c r="B696" s="220">
        <f>SUM(B697:B704)</f>
        <v>0</v>
      </c>
      <c r="C696" s="221"/>
    </row>
    <row r="697" spans="1:3" ht="19.5" customHeight="1">
      <c r="A697" s="238" t="s">
        <v>1108</v>
      </c>
      <c r="B697" s="223"/>
      <c r="C697" s="221"/>
    </row>
    <row r="698" spans="1:3" ht="19.5" customHeight="1">
      <c r="A698" s="238" t="s">
        <v>1109</v>
      </c>
      <c r="B698" s="223"/>
      <c r="C698" s="221"/>
    </row>
    <row r="699" spans="1:3" ht="19.5" customHeight="1">
      <c r="A699" s="238" t="s">
        <v>1110</v>
      </c>
      <c r="B699" s="223"/>
      <c r="C699" s="221"/>
    </row>
    <row r="700" spans="1:3" ht="19.5" customHeight="1">
      <c r="A700" s="238" t="s">
        <v>1118</v>
      </c>
      <c r="B700" s="223"/>
      <c r="C700" s="221"/>
    </row>
    <row r="701" spans="1:3" ht="19.5" customHeight="1">
      <c r="A701" s="238" t="s">
        <v>444</v>
      </c>
      <c r="B701" s="223"/>
      <c r="C701" s="221"/>
    </row>
    <row r="702" spans="1:3" ht="19.5" customHeight="1">
      <c r="A702" s="238" t="s">
        <v>445</v>
      </c>
      <c r="B702" s="223"/>
      <c r="C702" s="221"/>
    </row>
    <row r="703" spans="1:3" ht="19.5" customHeight="1">
      <c r="A703" s="238" t="s">
        <v>1111</v>
      </c>
      <c r="B703" s="223"/>
      <c r="C703" s="221"/>
    </row>
    <row r="704" spans="1:3" ht="19.5" customHeight="1">
      <c r="A704" s="238" t="s">
        <v>446</v>
      </c>
      <c r="B704" s="223"/>
      <c r="C704" s="221"/>
    </row>
    <row r="705" spans="1:3" ht="19.5" customHeight="1">
      <c r="A705" s="238" t="s">
        <v>447</v>
      </c>
      <c r="B705" s="220">
        <f>B706</f>
        <v>0</v>
      </c>
      <c r="C705" s="221"/>
    </row>
    <row r="706" spans="1:3" ht="19.5" customHeight="1">
      <c r="A706" s="238" t="s">
        <v>448</v>
      </c>
      <c r="B706" s="223"/>
      <c r="C706" s="221"/>
    </row>
    <row r="707" spans="1:3" ht="19.5" customHeight="1">
      <c r="A707" s="243" t="s">
        <v>449</v>
      </c>
      <c r="B707" s="220">
        <f>B708</f>
        <v>0</v>
      </c>
      <c r="C707" s="221"/>
    </row>
    <row r="708" spans="1:3" ht="19.5" customHeight="1">
      <c r="A708" s="243" t="s">
        <v>450</v>
      </c>
      <c r="B708" s="223"/>
      <c r="C708" s="221"/>
    </row>
    <row r="709" spans="1:3" ht="19.5" customHeight="1">
      <c r="A709" s="244" t="s">
        <v>451</v>
      </c>
      <c r="B709" s="236">
        <f>B710+B719+B723+B731+B737+B744+B750+B753+B758+B756+B757+B764+B765+B781+B766</f>
        <v>9882</v>
      </c>
      <c r="C709" s="221"/>
    </row>
    <row r="710" spans="1:3" ht="19.5" customHeight="1">
      <c r="A710" s="244" t="s">
        <v>452</v>
      </c>
      <c r="B710" s="220">
        <f>SUM(B711:B718)</f>
        <v>725</v>
      </c>
      <c r="C710" s="221"/>
    </row>
    <row r="711" spans="1:3" ht="19.5" customHeight="1">
      <c r="A711" s="244" t="s">
        <v>984</v>
      </c>
      <c r="B711" s="223">
        <v>355</v>
      </c>
      <c r="C711" s="221"/>
    </row>
    <row r="712" spans="1:3" ht="19.5" customHeight="1">
      <c r="A712" s="244" t="s">
        <v>985</v>
      </c>
      <c r="B712" s="223">
        <v>370</v>
      </c>
      <c r="C712" s="221"/>
    </row>
    <row r="713" spans="1:3" ht="19.5" customHeight="1">
      <c r="A713" s="244" t="s">
        <v>986</v>
      </c>
      <c r="B713" s="223"/>
      <c r="C713" s="221"/>
    </row>
    <row r="714" spans="1:3" ht="19.5" customHeight="1">
      <c r="A714" s="244" t="s">
        <v>453</v>
      </c>
      <c r="B714" s="223"/>
      <c r="C714" s="221"/>
    </row>
    <row r="715" spans="1:3" ht="19.5" customHeight="1">
      <c r="A715" s="244" t="s">
        <v>454</v>
      </c>
      <c r="B715" s="223"/>
      <c r="C715" s="221"/>
    </row>
    <row r="716" spans="1:3" ht="19.5" customHeight="1">
      <c r="A716" s="244" t="s">
        <v>455</v>
      </c>
      <c r="B716" s="223"/>
      <c r="C716" s="221"/>
    </row>
    <row r="717" spans="1:3" ht="19.5" customHeight="1">
      <c r="A717" s="244" t="s">
        <v>456</v>
      </c>
      <c r="B717" s="223"/>
      <c r="C717" s="221"/>
    </row>
    <row r="718" spans="1:3" ht="19.5" customHeight="1">
      <c r="A718" s="244" t="s">
        <v>457</v>
      </c>
      <c r="B718" s="223"/>
      <c r="C718" s="221"/>
    </row>
    <row r="719" spans="1:3" ht="19.5" customHeight="1">
      <c r="A719" s="244" t="s">
        <v>458</v>
      </c>
      <c r="B719" s="239">
        <f>SUM(B720:B722)</f>
        <v>0</v>
      </c>
      <c r="C719" s="240"/>
    </row>
    <row r="720" spans="1:3" ht="19.5" customHeight="1">
      <c r="A720" s="244" t="s">
        <v>459</v>
      </c>
      <c r="B720" s="241"/>
      <c r="C720" s="240"/>
    </row>
    <row r="721" spans="1:3" ht="19.5" customHeight="1">
      <c r="A721" s="244" t="s">
        <v>460</v>
      </c>
      <c r="B721" s="241"/>
      <c r="C721" s="240"/>
    </row>
    <row r="722" spans="1:3" ht="19.5" customHeight="1">
      <c r="A722" s="244" t="s">
        <v>461</v>
      </c>
      <c r="B722" s="241"/>
      <c r="C722" s="240"/>
    </row>
    <row r="723" spans="1:3" ht="19.5" customHeight="1">
      <c r="A723" s="244" t="s">
        <v>462</v>
      </c>
      <c r="B723" s="239">
        <f>SUM(B724:B730)</f>
        <v>8632</v>
      </c>
      <c r="C723" s="240"/>
    </row>
    <row r="724" spans="1:3" ht="19.5" customHeight="1">
      <c r="A724" s="244" t="s">
        <v>463</v>
      </c>
      <c r="B724" s="241"/>
      <c r="C724" s="240"/>
    </row>
    <row r="725" spans="1:3" ht="19.5" customHeight="1">
      <c r="A725" s="244" t="s">
        <v>464</v>
      </c>
      <c r="B725" s="241">
        <v>6632</v>
      </c>
      <c r="C725" s="240"/>
    </row>
    <row r="726" spans="1:3" ht="19.5" customHeight="1">
      <c r="A726" s="244" t="s">
        <v>465</v>
      </c>
      <c r="B726" s="241"/>
      <c r="C726" s="240"/>
    </row>
    <row r="727" spans="1:3" ht="19.5" customHeight="1">
      <c r="A727" s="244" t="s">
        <v>466</v>
      </c>
      <c r="B727" s="241">
        <v>2000</v>
      </c>
      <c r="C727" s="240"/>
    </row>
    <row r="728" spans="1:3" ht="19.5" customHeight="1">
      <c r="A728" s="244" t="s">
        <v>467</v>
      </c>
      <c r="B728" s="241"/>
      <c r="C728" s="240"/>
    </row>
    <row r="729" spans="1:3" ht="19.5" customHeight="1">
      <c r="A729" s="244" t="s">
        <v>468</v>
      </c>
      <c r="B729" s="241"/>
      <c r="C729" s="240"/>
    </row>
    <row r="730" spans="1:3" ht="19.5" customHeight="1">
      <c r="A730" s="244" t="s">
        <v>469</v>
      </c>
      <c r="B730" s="241"/>
      <c r="C730" s="240"/>
    </row>
    <row r="731" spans="1:3" ht="19.5" customHeight="1">
      <c r="A731" s="244" t="s">
        <v>470</v>
      </c>
      <c r="B731" s="239">
        <f>SUM(B732:B736)</f>
        <v>0</v>
      </c>
      <c r="C731" s="240"/>
    </row>
    <row r="732" spans="1:3" ht="19.5" customHeight="1">
      <c r="A732" s="244" t="s">
        <v>471</v>
      </c>
      <c r="B732" s="241"/>
      <c r="C732" s="240"/>
    </row>
    <row r="733" spans="1:3" ht="19.5" customHeight="1">
      <c r="A733" s="244" t="s">
        <v>472</v>
      </c>
      <c r="B733" s="241"/>
      <c r="C733" s="240"/>
    </row>
    <row r="734" spans="1:3" ht="19.5" customHeight="1">
      <c r="A734" s="244" t="s">
        <v>473</v>
      </c>
      <c r="B734" s="241"/>
      <c r="C734" s="240"/>
    </row>
    <row r="735" spans="1:3" ht="19.5" customHeight="1">
      <c r="A735" s="244" t="s">
        <v>474</v>
      </c>
      <c r="B735" s="241"/>
      <c r="C735" s="240"/>
    </row>
    <row r="736" spans="1:3" ht="19.5" customHeight="1">
      <c r="A736" s="244" t="s">
        <v>475</v>
      </c>
      <c r="B736" s="241"/>
      <c r="C736" s="240"/>
    </row>
    <row r="737" spans="1:3" ht="19.5" customHeight="1">
      <c r="A737" s="244" t="s">
        <v>476</v>
      </c>
      <c r="B737" s="220">
        <f>SUM(B738:B743)</f>
        <v>0</v>
      </c>
      <c r="C737" s="221"/>
    </row>
    <row r="738" spans="1:3" ht="19.5" customHeight="1">
      <c r="A738" s="244" t="s">
        <v>477</v>
      </c>
      <c r="B738" s="223"/>
      <c r="C738" s="221"/>
    </row>
    <row r="739" spans="1:3" ht="19.5" customHeight="1">
      <c r="A739" s="244" t="s">
        <v>478</v>
      </c>
      <c r="B739" s="223"/>
      <c r="C739" s="221"/>
    </row>
    <row r="740" spans="1:3" ht="19.5" customHeight="1">
      <c r="A740" s="244" t="s">
        <v>479</v>
      </c>
      <c r="B740" s="223"/>
      <c r="C740" s="221"/>
    </row>
    <row r="741" spans="1:3" ht="19.5" customHeight="1">
      <c r="A741" s="244" t="s">
        <v>480</v>
      </c>
      <c r="B741" s="223"/>
      <c r="C741" s="221"/>
    </row>
    <row r="742" spans="1:3" ht="19.5" customHeight="1">
      <c r="A742" s="244" t="s">
        <v>481</v>
      </c>
      <c r="B742" s="223"/>
      <c r="C742" s="221"/>
    </row>
    <row r="743" spans="1:3" ht="19.5" customHeight="1">
      <c r="A743" s="244" t="s">
        <v>482</v>
      </c>
      <c r="B743" s="223"/>
      <c r="C743" s="221"/>
    </row>
    <row r="744" spans="1:3" ht="19.5" customHeight="1">
      <c r="A744" s="244" t="s">
        <v>483</v>
      </c>
      <c r="B744" s="220">
        <f>SUM(B745:B749)</f>
        <v>0</v>
      </c>
      <c r="C744" s="221"/>
    </row>
    <row r="745" spans="1:3" ht="19.5" customHeight="1">
      <c r="A745" s="244" t="s">
        <v>484</v>
      </c>
      <c r="B745" s="223"/>
      <c r="C745" s="221"/>
    </row>
    <row r="746" spans="1:3" ht="19.5" customHeight="1">
      <c r="A746" s="244" t="s">
        <v>485</v>
      </c>
      <c r="B746" s="223"/>
      <c r="C746" s="221"/>
    </row>
    <row r="747" spans="1:3" ht="19.5" customHeight="1">
      <c r="A747" s="244" t="s">
        <v>486</v>
      </c>
      <c r="B747" s="223"/>
      <c r="C747" s="221"/>
    </row>
    <row r="748" spans="1:3" ht="19.5" customHeight="1">
      <c r="A748" s="244" t="s">
        <v>487</v>
      </c>
      <c r="B748" s="223"/>
      <c r="C748" s="221"/>
    </row>
    <row r="749" spans="1:3" ht="19.5" customHeight="1">
      <c r="A749" s="244" t="s">
        <v>488</v>
      </c>
      <c r="B749" s="223"/>
      <c r="C749" s="221"/>
    </row>
    <row r="750" spans="1:3" ht="19.5" customHeight="1">
      <c r="A750" s="244" t="s">
        <v>489</v>
      </c>
      <c r="B750" s="220">
        <f>SUM(B751:B752)</f>
        <v>0</v>
      </c>
      <c r="C750" s="221"/>
    </row>
    <row r="751" spans="1:3" ht="19.5" customHeight="1">
      <c r="A751" s="244" t="s">
        <v>490</v>
      </c>
      <c r="B751" s="223"/>
      <c r="C751" s="221"/>
    </row>
    <row r="752" spans="1:3" ht="19.5" customHeight="1">
      <c r="A752" s="244" t="s">
        <v>491</v>
      </c>
      <c r="B752" s="223"/>
      <c r="C752" s="221"/>
    </row>
    <row r="753" spans="1:3" ht="19.5" customHeight="1">
      <c r="A753" s="244" t="s">
        <v>492</v>
      </c>
      <c r="B753" s="220">
        <f>SUM(B754:B755)</f>
        <v>0</v>
      </c>
      <c r="C753" s="221"/>
    </row>
    <row r="754" spans="1:3" ht="19.5" customHeight="1">
      <c r="A754" s="244" t="s">
        <v>493</v>
      </c>
      <c r="B754" s="223"/>
      <c r="C754" s="221"/>
    </row>
    <row r="755" spans="1:3" ht="19.5" customHeight="1">
      <c r="A755" s="244" t="s">
        <v>494</v>
      </c>
      <c r="B755" s="223"/>
      <c r="C755" s="221"/>
    </row>
    <row r="756" spans="1:3" ht="19.5" customHeight="1">
      <c r="A756" s="244" t="s">
        <v>495</v>
      </c>
      <c r="B756" s="223"/>
      <c r="C756" s="221"/>
    </row>
    <row r="757" spans="1:3" ht="19.5" customHeight="1">
      <c r="A757" s="244" t="s">
        <v>496</v>
      </c>
      <c r="B757" s="223">
        <v>280</v>
      </c>
      <c r="C757" s="221"/>
    </row>
    <row r="758" spans="1:3" ht="19.5" customHeight="1">
      <c r="A758" s="244" t="s">
        <v>497</v>
      </c>
      <c r="B758" s="220">
        <f>SUM(B759:B763)</f>
        <v>0</v>
      </c>
      <c r="C758" s="221"/>
    </row>
    <row r="759" spans="1:3" ht="19.5" customHeight="1">
      <c r="A759" s="244" t="s">
        <v>498</v>
      </c>
      <c r="B759" s="223"/>
      <c r="C759" s="221"/>
    </row>
    <row r="760" spans="1:3" ht="19.5" customHeight="1">
      <c r="A760" s="244" t="s">
        <v>499</v>
      </c>
      <c r="B760" s="223"/>
      <c r="C760" s="221"/>
    </row>
    <row r="761" spans="1:3" ht="19.5" customHeight="1">
      <c r="A761" s="244" t="s">
        <v>500</v>
      </c>
      <c r="B761" s="223"/>
      <c r="C761" s="221"/>
    </row>
    <row r="762" spans="1:3" ht="19.5" customHeight="1">
      <c r="A762" s="244" t="s">
        <v>501</v>
      </c>
      <c r="B762" s="223"/>
      <c r="C762" s="221"/>
    </row>
    <row r="763" spans="1:3" ht="19.5" customHeight="1">
      <c r="A763" s="244" t="s">
        <v>502</v>
      </c>
      <c r="B763" s="223"/>
      <c r="C763" s="221"/>
    </row>
    <row r="764" spans="1:3" ht="19.5" customHeight="1">
      <c r="A764" s="244" t="s">
        <v>503</v>
      </c>
      <c r="B764" s="223"/>
      <c r="C764" s="221"/>
    </row>
    <row r="765" spans="1:3" ht="19.5" customHeight="1">
      <c r="A765" s="244" t="s">
        <v>504</v>
      </c>
      <c r="B765" s="223"/>
      <c r="C765" s="221"/>
    </row>
    <row r="766" spans="1:3" ht="19.5" customHeight="1">
      <c r="A766" s="244" t="s">
        <v>505</v>
      </c>
      <c r="B766" s="220">
        <f>SUM(B767:B780)</f>
        <v>71</v>
      </c>
      <c r="C766" s="221"/>
    </row>
    <row r="767" spans="1:3" ht="19.5" customHeight="1">
      <c r="A767" s="244" t="s">
        <v>984</v>
      </c>
      <c r="B767" s="223">
        <v>59</v>
      </c>
      <c r="C767" s="221"/>
    </row>
    <row r="768" spans="1:3" ht="19.5" customHeight="1">
      <c r="A768" s="244" t="s">
        <v>985</v>
      </c>
      <c r="B768" s="223">
        <v>12</v>
      </c>
      <c r="C768" s="221"/>
    </row>
    <row r="769" spans="1:3" ht="19.5" customHeight="1">
      <c r="A769" s="244" t="s">
        <v>986</v>
      </c>
      <c r="B769" s="223"/>
      <c r="C769" s="221"/>
    </row>
    <row r="770" spans="1:3" ht="19.5" customHeight="1">
      <c r="A770" s="244" t="s">
        <v>506</v>
      </c>
      <c r="B770" s="223"/>
      <c r="C770" s="221"/>
    </row>
    <row r="771" spans="1:3" ht="19.5" customHeight="1">
      <c r="A771" s="244" t="s">
        <v>507</v>
      </c>
      <c r="B771" s="223"/>
      <c r="C771" s="221"/>
    </row>
    <row r="772" spans="1:3" ht="19.5" customHeight="1">
      <c r="A772" s="244" t="s">
        <v>508</v>
      </c>
      <c r="B772" s="223"/>
      <c r="C772" s="221"/>
    </row>
    <row r="773" spans="1:3" ht="19.5" customHeight="1">
      <c r="A773" s="244" t="s">
        <v>509</v>
      </c>
      <c r="B773" s="223"/>
      <c r="C773" s="221"/>
    </row>
    <row r="774" spans="1:3" ht="19.5" customHeight="1">
      <c r="A774" s="244" t="s">
        <v>510</v>
      </c>
      <c r="B774" s="223"/>
      <c r="C774" s="221"/>
    </row>
    <row r="775" spans="1:3" ht="19.5" customHeight="1">
      <c r="A775" s="244" t="s">
        <v>511</v>
      </c>
      <c r="B775" s="223"/>
      <c r="C775" s="221"/>
    </row>
    <row r="776" spans="1:3" ht="19.5" customHeight="1">
      <c r="A776" s="244" t="s">
        <v>512</v>
      </c>
      <c r="B776" s="223"/>
      <c r="C776" s="221"/>
    </row>
    <row r="777" spans="1:3" ht="19.5" customHeight="1">
      <c r="A777" s="244" t="s">
        <v>1026</v>
      </c>
      <c r="B777" s="223"/>
      <c r="C777" s="221"/>
    </row>
    <row r="778" spans="1:3" ht="19.5" customHeight="1">
      <c r="A778" s="244" t="s">
        <v>513</v>
      </c>
      <c r="B778" s="223"/>
      <c r="C778" s="221"/>
    </row>
    <row r="779" spans="1:3" ht="19.5" customHeight="1">
      <c r="A779" s="244" t="s">
        <v>993</v>
      </c>
      <c r="B779" s="223"/>
      <c r="C779" s="221"/>
    </row>
    <row r="780" spans="1:3" ht="19.5" customHeight="1">
      <c r="A780" s="244" t="s">
        <v>514</v>
      </c>
      <c r="B780" s="223"/>
      <c r="C780" s="221"/>
    </row>
    <row r="781" spans="1:3" ht="19.5" customHeight="1">
      <c r="A781" s="244" t="s">
        <v>515</v>
      </c>
      <c r="B781" s="223">
        <v>174</v>
      </c>
      <c r="C781" s="221"/>
    </row>
    <row r="782" spans="1:3" ht="19.5" customHeight="1">
      <c r="A782" s="244" t="s">
        <v>516</v>
      </c>
      <c r="B782" s="236">
        <f>B783+B794+B795+B798+B799+B800</f>
        <v>32672</v>
      </c>
      <c r="C782" s="221"/>
    </row>
    <row r="783" spans="1:3" ht="19.5" customHeight="1">
      <c r="A783" s="244" t="s">
        <v>517</v>
      </c>
      <c r="B783" s="220">
        <f>SUM(B784:B793)</f>
        <v>7958</v>
      </c>
      <c r="C783" s="221"/>
    </row>
    <row r="784" spans="1:3" ht="19.5" customHeight="1">
      <c r="A784" s="244" t="s">
        <v>518</v>
      </c>
      <c r="B784" s="223">
        <v>920</v>
      </c>
      <c r="C784" s="221"/>
    </row>
    <row r="785" spans="1:3" ht="19.5" customHeight="1">
      <c r="A785" s="244" t="s">
        <v>519</v>
      </c>
      <c r="B785" s="223">
        <v>4940</v>
      </c>
      <c r="C785" s="221"/>
    </row>
    <row r="786" spans="1:3" ht="19.5" customHeight="1">
      <c r="A786" s="244" t="s">
        <v>520</v>
      </c>
      <c r="B786" s="223"/>
      <c r="C786" s="221"/>
    </row>
    <row r="787" spans="1:3" ht="19.5" customHeight="1">
      <c r="A787" s="244" t="s">
        <v>521</v>
      </c>
      <c r="B787" s="223">
        <v>2098</v>
      </c>
      <c r="C787" s="221"/>
    </row>
    <row r="788" spans="1:3" ht="19.5" customHeight="1">
      <c r="A788" s="244" t="s">
        <v>522</v>
      </c>
      <c r="B788" s="223"/>
      <c r="C788" s="221"/>
    </row>
    <row r="789" spans="1:3" ht="19.5" customHeight="1">
      <c r="A789" s="244" t="s">
        <v>523</v>
      </c>
      <c r="B789" s="223"/>
      <c r="C789" s="221"/>
    </row>
    <row r="790" spans="1:3" ht="19.5" customHeight="1">
      <c r="A790" s="244" t="s">
        <v>524</v>
      </c>
      <c r="B790" s="223"/>
      <c r="C790" s="221"/>
    </row>
    <row r="791" spans="1:3" ht="19.5" customHeight="1">
      <c r="A791" s="244" t="s">
        <v>525</v>
      </c>
      <c r="B791" s="223"/>
      <c r="C791" s="221"/>
    </row>
    <row r="792" spans="1:3" ht="19.5" customHeight="1">
      <c r="A792" s="244" t="s">
        <v>526</v>
      </c>
      <c r="B792" s="223"/>
      <c r="C792" s="221"/>
    </row>
    <row r="793" spans="1:3" ht="19.5" customHeight="1">
      <c r="A793" s="244" t="s">
        <v>527</v>
      </c>
      <c r="B793" s="223"/>
      <c r="C793" s="221"/>
    </row>
    <row r="794" spans="1:3" ht="19.5" customHeight="1">
      <c r="A794" s="244" t="s">
        <v>528</v>
      </c>
      <c r="B794" s="223">
        <v>355</v>
      </c>
      <c r="C794" s="221"/>
    </row>
    <row r="795" spans="1:3" ht="19.5" customHeight="1">
      <c r="A795" s="244" t="s">
        <v>529</v>
      </c>
      <c r="B795" s="220">
        <f>SUM(B796:B797)</f>
        <v>14207</v>
      </c>
      <c r="C795" s="221"/>
    </row>
    <row r="796" spans="1:3" ht="19.5" customHeight="1">
      <c r="A796" s="244" t="s">
        <v>530</v>
      </c>
      <c r="B796" s="223"/>
      <c r="C796" s="221"/>
    </row>
    <row r="797" spans="1:3" ht="19.5" customHeight="1">
      <c r="A797" s="244" t="s">
        <v>531</v>
      </c>
      <c r="B797" s="223">
        <v>14207</v>
      </c>
      <c r="C797" s="221"/>
    </row>
    <row r="798" spans="1:3" ht="19.5" customHeight="1">
      <c r="A798" s="244" t="s">
        <v>532</v>
      </c>
      <c r="B798" s="223">
        <v>6692</v>
      </c>
      <c r="C798" s="221"/>
    </row>
    <row r="799" spans="1:3" ht="19.5" customHeight="1">
      <c r="A799" s="244" t="s">
        <v>533</v>
      </c>
      <c r="B799" s="223">
        <v>160</v>
      </c>
      <c r="C799" s="221"/>
    </row>
    <row r="800" spans="1:3" ht="19.5" customHeight="1">
      <c r="A800" s="244" t="s">
        <v>534</v>
      </c>
      <c r="B800" s="223">
        <v>3300</v>
      </c>
      <c r="C800" s="221"/>
    </row>
    <row r="801" spans="1:3" ht="19.5" customHeight="1">
      <c r="A801" s="244" t="s">
        <v>535</v>
      </c>
      <c r="B801" s="236">
        <f>B802+B827+B852+B878+B889+B900+B906+B913+B920+B923</f>
        <v>53073</v>
      </c>
      <c r="C801" s="221"/>
    </row>
    <row r="802" spans="1:3" ht="19.5" customHeight="1">
      <c r="A802" s="244" t="s">
        <v>536</v>
      </c>
      <c r="B802" s="220">
        <f>SUM(B803:B826)</f>
        <v>7175</v>
      </c>
      <c r="C802" s="221"/>
    </row>
    <row r="803" spans="1:3" ht="19.5" customHeight="1">
      <c r="A803" s="244" t="s">
        <v>518</v>
      </c>
      <c r="B803" s="223">
        <v>2152</v>
      </c>
      <c r="C803" s="221"/>
    </row>
    <row r="804" spans="1:3" ht="19.5" customHeight="1">
      <c r="A804" s="244" t="s">
        <v>519</v>
      </c>
      <c r="B804" s="223">
        <v>2569</v>
      </c>
      <c r="C804" s="221"/>
    </row>
    <row r="805" spans="1:3" ht="19.5" customHeight="1">
      <c r="A805" s="244" t="s">
        <v>520</v>
      </c>
      <c r="B805" s="223"/>
      <c r="C805" s="221"/>
    </row>
    <row r="806" spans="1:3" ht="19.5" customHeight="1">
      <c r="A806" s="244" t="s">
        <v>537</v>
      </c>
      <c r="B806" s="223"/>
      <c r="C806" s="221"/>
    </row>
    <row r="807" spans="1:3" ht="19.5" customHeight="1">
      <c r="A807" s="244" t="s">
        <v>538</v>
      </c>
      <c r="B807" s="223"/>
      <c r="C807" s="221"/>
    </row>
    <row r="808" spans="1:3" ht="19.5" customHeight="1">
      <c r="A808" s="244" t="s">
        <v>539</v>
      </c>
      <c r="B808" s="223"/>
      <c r="C808" s="221"/>
    </row>
    <row r="809" spans="1:3" ht="19.5" customHeight="1">
      <c r="A809" s="244" t="s">
        <v>540</v>
      </c>
      <c r="B809" s="223">
        <v>800</v>
      </c>
      <c r="C809" s="221"/>
    </row>
    <row r="810" spans="1:3" ht="19.5" customHeight="1">
      <c r="A810" s="244" t="s">
        <v>541</v>
      </c>
      <c r="B810" s="223"/>
      <c r="C810" s="221"/>
    </row>
    <row r="811" spans="1:3" ht="19.5" customHeight="1">
      <c r="A811" s="244" t="s">
        <v>542</v>
      </c>
      <c r="B811" s="223"/>
      <c r="C811" s="221"/>
    </row>
    <row r="812" spans="1:3" ht="19.5" customHeight="1">
      <c r="A812" s="244" t="s">
        <v>543</v>
      </c>
      <c r="B812" s="223"/>
      <c r="C812" s="221"/>
    </row>
    <row r="813" spans="1:3" ht="19.5" customHeight="1">
      <c r="A813" s="244" t="s">
        <v>544</v>
      </c>
      <c r="B813" s="223"/>
      <c r="C813" s="221"/>
    </row>
    <row r="814" spans="1:3" ht="19.5" customHeight="1">
      <c r="A814" s="244" t="s">
        <v>545</v>
      </c>
      <c r="B814" s="223"/>
      <c r="C814" s="221"/>
    </row>
    <row r="815" spans="1:3" ht="19.5" customHeight="1">
      <c r="A815" s="244" t="s">
        <v>546</v>
      </c>
      <c r="B815" s="223"/>
      <c r="C815" s="221"/>
    </row>
    <row r="816" spans="1:3" ht="19.5" customHeight="1">
      <c r="A816" s="244" t="s">
        <v>547</v>
      </c>
      <c r="B816" s="223"/>
      <c r="C816" s="221"/>
    </row>
    <row r="817" spans="1:3" ht="19.5" customHeight="1">
      <c r="A817" s="244" t="s">
        <v>548</v>
      </c>
      <c r="B817" s="223"/>
      <c r="C817" s="221"/>
    </row>
    <row r="818" spans="1:3" ht="19.5" customHeight="1">
      <c r="A818" s="244" t="s">
        <v>549</v>
      </c>
      <c r="B818" s="223">
        <v>550</v>
      </c>
      <c r="C818" s="221"/>
    </row>
    <row r="819" spans="1:3" ht="19.5" customHeight="1">
      <c r="A819" s="244" t="s">
        <v>550</v>
      </c>
      <c r="B819" s="223"/>
      <c r="C819" s="221"/>
    </row>
    <row r="820" spans="1:3" ht="19.5" customHeight="1">
      <c r="A820" s="244" t="s">
        <v>551</v>
      </c>
      <c r="B820" s="223"/>
      <c r="C820" s="221"/>
    </row>
    <row r="821" spans="1:3" ht="19.5" customHeight="1">
      <c r="A821" s="244" t="s">
        <v>552</v>
      </c>
      <c r="B821" s="223"/>
      <c r="C821" s="221"/>
    </row>
    <row r="822" spans="1:3" ht="19.5" customHeight="1">
      <c r="A822" s="244" t="s">
        <v>553</v>
      </c>
      <c r="B822" s="223"/>
      <c r="C822" s="221"/>
    </row>
    <row r="823" spans="1:3" ht="19.5" customHeight="1">
      <c r="A823" s="244" t="s">
        <v>554</v>
      </c>
      <c r="B823" s="223">
        <v>400</v>
      </c>
      <c r="C823" s="221"/>
    </row>
    <row r="824" spans="1:3" ht="19.5" customHeight="1">
      <c r="A824" s="244" t="s">
        <v>555</v>
      </c>
      <c r="B824" s="223"/>
      <c r="C824" s="221"/>
    </row>
    <row r="825" spans="1:3" ht="19.5" customHeight="1">
      <c r="A825" s="244" t="s">
        <v>556</v>
      </c>
      <c r="B825" s="223"/>
      <c r="C825" s="221"/>
    </row>
    <row r="826" spans="1:3" ht="19.5" customHeight="1">
      <c r="A826" s="244" t="s">
        <v>557</v>
      </c>
      <c r="B826" s="223">
        <v>704</v>
      </c>
      <c r="C826" s="221"/>
    </row>
    <row r="827" spans="1:3" ht="19.5" customHeight="1">
      <c r="A827" s="244" t="s">
        <v>558</v>
      </c>
      <c r="B827" s="220">
        <f>SUM(B828:B851)</f>
        <v>3373</v>
      </c>
      <c r="C827" s="221"/>
    </row>
    <row r="828" spans="1:3" ht="19.5" customHeight="1">
      <c r="A828" s="244" t="s">
        <v>518</v>
      </c>
      <c r="B828" s="223">
        <v>551</v>
      </c>
      <c r="C828" s="221"/>
    </row>
    <row r="829" spans="1:3" ht="19.5" customHeight="1">
      <c r="A829" s="244" t="s">
        <v>519</v>
      </c>
      <c r="B829" s="223">
        <v>1103</v>
      </c>
      <c r="C829" s="221"/>
    </row>
    <row r="830" spans="1:3" ht="19.5" customHeight="1">
      <c r="A830" s="244" t="s">
        <v>520</v>
      </c>
      <c r="B830" s="223"/>
      <c r="C830" s="221"/>
    </row>
    <row r="831" spans="1:3" ht="19.5" customHeight="1">
      <c r="A831" s="243" t="s">
        <v>559</v>
      </c>
      <c r="B831" s="223"/>
      <c r="C831" s="221"/>
    </row>
    <row r="832" spans="1:3" ht="19.5" customHeight="1">
      <c r="A832" s="244" t="s">
        <v>560</v>
      </c>
      <c r="B832" s="223">
        <v>600</v>
      </c>
      <c r="C832" s="221"/>
    </row>
    <row r="833" spans="1:3" ht="19.5" customHeight="1">
      <c r="A833" s="244" t="s">
        <v>561</v>
      </c>
      <c r="B833" s="223"/>
      <c r="C833" s="221"/>
    </row>
    <row r="834" spans="1:3" ht="19.5" customHeight="1">
      <c r="A834" s="244" t="s">
        <v>562</v>
      </c>
      <c r="B834" s="223"/>
      <c r="C834" s="221"/>
    </row>
    <row r="835" spans="1:3" ht="19.5" customHeight="1">
      <c r="A835" s="244" t="s">
        <v>563</v>
      </c>
      <c r="B835" s="223">
        <v>799</v>
      </c>
      <c r="C835" s="221"/>
    </row>
    <row r="836" spans="1:3" ht="19.5" customHeight="1">
      <c r="A836" s="243" t="s">
        <v>564</v>
      </c>
      <c r="B836" s="223"/>
      <c r="C836" s="221"/>
    </row>
    <row r="837" spans="1:3" ht="19.5" customHeight="1">
      <c r="A837" s="244" t="s">
        <v>565</v>
      </c>
      <c r="B837" s="223"/>
      <c r="C837" s="221"/>
    </row>
    <row r="838" spans="1:3" ht="19.5" customHeight="1">
      <c r="A838" s="244" t="s">
        <v>566</v>
      </c>
      <c r="B838" s="223"/>
      <c r="C838" s="221"/>
    </row>
    <row r="839" spans="1:3" ht="19.5" customHeight="1">
      <c r="A839" s="243" t="s">
        <v>567</v>
      </c>
      <c r="B839" s="223"/>
      <c r="C839" s="221"/>
    </row>
    <row r="840" spans="1:3" ht="19.5" customHeight="1">
      <c r="A840" s="244" t="s">
        <v>568</v>
      </c>
      <c r="B840" s="223"/>
      <c r="C840" s="221"/>
    </row>
    <row r="841" spans="1:3" ht="19.5" customHeight="1">
      <c r="A841" s="243" t="s">
        <v>569</v>
      </c>
      <c r="B841" s="223"/>
      <c r="C841" s="221"/>
    </row>
    <row r="842" spans="1:3" ht="19.5" customHeight="1">
      <c r="A842" s="243" t="s">
        <v>570</v>
      </c>
      <c r="B842" s="223"/>
      <c r="C842" s="221"/>
    </row>
    <row r="843" spans="1:3" ht="19.5" customHeight="1">
      <c r="A843" s="244" t="s">
        <v>571</v>
      </c>
      <c r="B843" s="223"/>
      <c r="C843" s="221"/>
    </row>
    <row r="844" spans="1:3" ht="19.5" customHeight="1">
      <c r="A844" s="244" t="s">
        <v>572</v>
      </c>
      <c r="B844" s="223"/>
      <c r="C844" s="221"/>
    </row>
    <row r="845" spans="1:3" ht="19.5" customHeight="1">
      <c r="A845" s="243" t="s">
        <v>573</v>
      </c>
      <c r="B845" s="223"/>
      <c r="C845" s="221"/>
    </row>
    <row r="846" spans="1:3" ht="19.5" customHeight="1">
      <c r="A846" s="244" t="s">
        <v>574</v>
      </c>
      <c r="B846" s="223"/>
      <c r="C846" s="221"/>
    </row>
    <row r="847" spans="1:3" ht="19.5" customHeight="1">
      <c r="A847" s="243" t="s">
        <v>575</v>
      </c>
      <c r="B847" s="223">
        <v>320</v>
      </c>
      <c r="C847" s="221"/>
    </row>
    <row r="848" spans="1:3" ht="19.5" customHeight="1">
      <c r="A848" s="243" t="s">
        <v>576</v>
      </c>
      <c r="B848" s="223"/>
      <c r="C848" s="221"/>
    </row>
    <row r="849" spans="1:3" ht="19.5" customHeight="1">
      <c r="A849" s="243" t="s">
        <v>577</v>
      </c>
      <c r="B849" s="223"/>
      <c r="C849" s="221"/>
    </row>
    <row r="850" spans="1:3" ht="19.5" customHeight="1">
      <c r="A850" s="243" t="s">
        <v>578</v>
      </c>
      <c r="B850" s="223"/>
      <c r="C850" s="221"/>
    </row>
    <row r="851" spans="1:3" ht="19.5" customHeight="1">
      <c r="A851" s="244" t="s">
        <v>579</v>
      </c>
      <c r="B851" s="223"/>
      <c r="C851" s="221"/>
    </row>
    <row r="852" spans="1:3" ht="19.5" customHeight="1">
      <c r="A852" s="244" t="s">
        <v>580</v>
      </c>
      <c r="B852" s="220">
        <f>SUM(B853:B877)</f>
        <v>12089</v>
      </c>
      <c r="C852" s="221"/>
    </row>
    <row r="853" spans="1:3" ht="19.5" customHeight="1">
      <c r="A853" s="244" t="s">
        <v>518</v>
      </c>
      <c r="B853" s="223">
        <v>1433</v>
      </c>
      <c r="C853" s="221"/>
    </row>
    <row r="854" spans="1:3" ht="19.5" customHeight="1">
      <c r="A854" s="244" t="s">
        <v>519</v>
      </c>
      <c r="B854" s="223">
        <v>467</v>
      </c>
      <c r="C854" s="221"/>
    </row>
    <row r="855" spans="1:3" ht="19.5" customHeight="1">
      <c r="A855" s="244" t="s">
        <v>520</v>
      </c>
      <c r="B855" s="223"/>
      <c r="C855" s="221"/>
    </row>
    <row r="856" spans="1:3" ht="19.5" customHeight="1">
      <c r="A856" s="244" t="s">
        <v>581</v>
      </c>
      <c r="B856" s="223"/>
      <c r="C856" s="221"/>
    </row>
    <row r="857" spans="1:3" ht="19.5" customHeight="1">
      <c r="A857" s="244" t="s">
        <v>582</v>
      </c>
      <c r="B857" s="223">
        <v>7164</v>
      </c>
      <c r="C857" s="221"/>
    </row>
    <row r="858" spans="1:3" ht="19.5" customHeight="1">
      <c r="A858" s="244" t="s">
        <v>583</v>
      </c>
      <c r="B858" s="223"/>
      <c r="C858" s="221"/>
    </row>
    <row r="859" spans="1:3" ht="19.5" customHeight="1">
      <c r="A859" s="244" t="s">
        <v>584</v>
      </c>
      <c r="B859" s="223"/>
      <c r="C859" s="221"/>
    </row>
    <row r="860" spans="1:3" ht="19.5" customHeight="1">
      <c r="A860" s="244" t="s">
        <v>585</v>
      </c>
      <c r="B860" s="223"/>
      <c r="C860" s="221"/>
    </row>
    <row r="861" spans="1:3" ht="19.5" customHeight="1">
      <c r="A861" s="244" t="s">
        <v>586</v>
      </c>
      <c r="B861" s="223"/>
      <c r="C861" s="221"/>
    </row>
    <row r="862" spans="1:3" ht="19.5" customHeight="1">
      <c r="A862" s="244" t="s">
        <v>587</v>
      </c>
      <c r="B862" s="223">
        <v>225</v>
      </c>
      <c r="C862" s="221"/>
    </row>
    <row r="863" spans="1:3" ht="19.5" customHeight="1">
      <c r="A863" s="244" t="s">
        <v>588</v>
      </c>
      <c r="B863" s="223"/>
      <c r="C863" s="221"/>
    </row>
    <row r="864" spans="1:3" ht="19.5" customHeight="1">
      <c r="A864" s="244" t="s">
        <v>589</v>
      </c>
      <c r="B864" s="223"/>
      <c r="C864" s="221"/>
    </row>
    <row r="865" spans="1:3" ht="19.5" customHeight="1">
      <c r="A865" s="244" t="s">
        <v>590</v>
      </c>
      <c r="B865" s="223"/>
      <c r="C865" s="221"/>
    </row>
    <row r="866" spans="1:3" ht="19.5" customHeight="1">
      <c r="A866" s="244" t="s">
        <v>591</v>
      </c>
      <c r="B866" s="223">
        <v>200</v>
      </c>
      <c r="C866" s="221"/>
    </row>
    <row r="867" spans="1:3" ht="19.5" customHeight="1">
      <c r="A867" s="244" t="s">
        <v>592</v>
      </c>
      <c r="B867" s="223"/>
      <c r="C867" s="221"/>
    </row>
    <row r="868" spans="1:3" ht="19.5" customHeight="1">
      <c r="A868" s="244" t="s">
        <v>593</v>
      </c>
      <c r="B868" s="223">
        <v>600</v>
      </c>
      <c r="C868" s="221"/>
    </row>
    <row r="869" spans="1:3" ht="19.5" customHeight="1">
      <c r="A869" s="244" t="s">
        <v>594</v>
      </c>
      <c r="B869" s="223"/>
      <c r="C869" s="221"/>
    </row>
    <row r="870" spans="1:3" ht="19.5" customHeight="1">
      <c r="A870" s="244" t="s">
        <v>595</v>
      </c>
      <c r="B870" s="223"/>
      <c r="C870" s="221"/>
    </row>
    <row r="871" spans="1:3" ht="19.5" customHeight="1">
      <c r="A871" s="244" t="s">
        <v>596</v>
      </c>
      <c r="B871" s="223"/>
      <c r="C871" s="221"/>
    </row>
    <row r="872" spans="1:3" ht="19.5" customHeight="1">
      <c r="A872" s="244" t="s">
        <v>597</v>
      </c>
      <c r="B872" s="223"/>
      <c r="C872" s="221"/>
    </row>
    <row r="873" spans="1:3" ht="19.5" customHeight="1">
      <c r="A873" s="244" t="s">
        <v>598</v>
      </c>
      <c r="B873" s="223"/>
      <c r="C873" s="221"/>
    </row>
    <row r="874" spans="1:3" ht="19.5" customHeight="1">
      <c r="A874" s="244" t="s">
        <v>571</v>
      </c>
      <c r="B874" s="223"/>
      <c r="C874" s="221"/>
    </row>
    <row r="875" spans="1:3" ht="19.5" customHeight="1">
      <c r="A875" s="244" t="s">
        <v>599</v>
      </c>
      <c r="B875" s="223"/>
      <c r="C875" s="221"/>
    </row>
    <row r="876" spans="1:3" ht="19.5" customHeight="1">
      <c r="A876" s="244" t="s">
        <v>600</v>
      </c>
      <c r="B876" s="223">
        <v>2000</v>
      </c>
      <c r="C876" s="221"/>
    </row>
    <row r="877" spans="1:3" ht="19.5" customHeight="1">
      <c r="A877" s="244" t="s">
        <v>601</v>
      </c>
      <c r="B877" s="223"/>
      <c r="C877" s="221"/>
    </row>
    <row r="878" spans="1:3" ht="19.5" customHeight="1">
      <c r="A878" s="244" t="s">
        <v>602</v>
      </c>
      <c r="B878" s="220">
        <f>SUM(B879:B888)</f>
        <v>0</v>
      </c>
      <c r="C878" s="221"/>
    </row>
    <row r="879" spans="1:3" ht="19.5" customHeight="1">
      <c r="A879" s="244" t="s">
        <v>518</v>
      </c>
      <c r="B879" s="223"/>
      <c r="C879" s="221"/>
    </row>
    <row r="880" spans="1:3" ht="19.5" customHeight="1">
      <c r="A880" s="244" t="s">
        <v>519</v>
      </c>
      <c r="B880" s="223"/>
      <c r="C880" s="221"/>
    </row>
    <row r="881" spans="1:3" ht="19.5" customHeight="1">
      <c r="A881" s="244" t="s">
        <v>520</v>
      </c>
      <c r="B881" s="223"/>
      <c r="C881" s="221"/>
    </row>
    <row r="882" spans="1:3" ht="19.5" customHeight="1">
      <c r="A882" s="244" t="s">
        <v>603</v>
      </c>
      <c r="B882" s="223"/>
      <c r="C882" s="221"/>
    </row>
    <row r="883" spans="1:3" ht="19.5" customHeight="1">
      <c r="A883" s="244" t="s">
        <v>604</v>
      </c>
      <c r="B883" s="223"/>
      <c r="C883" s="221"/>
    </row>
    <row r="884" spans="1:3" ht="19.5" customHeight="1">
      <c r="A884" s="244" t="s">
        <v>605</v>
      </c>
      <c r="B884" s="223"/>
      <c r="C884" s="221"/>
    </row>
    <row r="885" spans="1:3" ht="19.5" customHeight="1">
      <c r="A885" s="244" t="s">
        <v>606</v>
      </c>
      <c r="B885" s="223"/>
      <c r="C885" s="221"/>
    </row>
    <row r="886" spans="1:3" ht="19.5" customHeight="1">
      <c r="A886" s="244" t="s">
        <v>607</v>
      </c>
      <c r="B886" s="223"/>
      <c r="C886" s="221"/>
    </row>
    <row r="887" spans="1:3" ht="19.5" customHeight="1">
      <c r="A887" s="244" t="s">
        <v>608</v>
      </c>
      <c r="B887" s="223"/>
      <c r="C887" s="221"/>
    </row>
    <row r="888" spans="1:3" ht="19.5" customHeight="1">
      <c r="A888" s="244" t="s">
        <v>609</v>
      </c>
      <c r="B888" s="223"/>
      <c r="C888" s="221"/>
    </row>
    <row r="889" spans="1:3" ht="19.5" customHeight="1">
      <c r="A889" s="244" t="s">
        <v>610</v>
      </c>
      <c r="B889" s="220">
        <f>SUM(B890:B899)</f>
        <v>12838</v>
      </c>
      <c r="C889" s="221"/>
    </row>
    <row r="890" spans="1:3" ht="19.5" customHeight="1">
      <c r="A890" s="244" t="s">
        <v>518</v>
      </c>
      <c r="B890" s="223">
        <v>150</v>
      </c>
      <c r="C890" s="221"/>
    </row>
    <row r="891" spans="1:3" ht="19.5" customHeight="1">
      <c r="A891" s="244" t="s">
        <v>519</v>
      </c>
      <c r="B891" s="223">
        <v>885</v>
      </c>
      <c r="C891" s="221"/>
    </row>
    <row r="892" spans="1:3" ht="19.5" customHeight="1">
      <c r="A892" s="244" t="s">
        <v>520</v>
      </c>
      <c r="B892" s="223"/>
      <c r="C892" s="221"/>
    </row>
    <row r="893" spans="1:3" ht="19.5" customHeight="1">
      <c r="A893" s="244" t="s">
        <v>611</v>
      </c>
      <c r="B893" s="223">
        <v>5500</v>
      </c>
      <c r="C893" s="221"/>
    </row>
    <row r="894" spans="1:3" ht="19.5" customHeight="1">
      <c r="A894" s="244" t="s">
        <v>612</v>
      </c>
      <c r="B894" s="223">
        <v>350</v>
      </c>
      <c r="C894" s="221"/>
    </row>
    <row r="895" spans="1:3" ht="19.5" customHeight="1">
      <c r="A895" s="244" t="s">
        <v>613</v>
      </c>
      <c r="B895" s="223"/>
      <c r="C895" s="221"/>
    </row>
    <row r="896" spans="1:3" ht="19.5" customHeight="1">
      <c r="A896" s="244" t="s">
        <v>614</v>
      </c>
      <c r="B896" s="223">
        <v>1500</v>
      </c>
      <c r="C896" s="221"/>
    </row>
    <row r="897" spans="1:3" ht="19.5" customHeight="1">
      <c r="A897" s="244" t="s">
        <v>615</v>
      </c>
      <c r="B897" s="223"/>
      <c r="C897" s="221"/>
    </row>
    <row r="898" spans="1:3" ht="19.5" customHeight="1">
      <c r="A898" s="244" t="s">
        <v>616</v>
      </c>
      <c r="B898" s="223"/>
      <c r="C898" s="221"/>
    </row>
    <row r="899" spans="1:3" ht="19.5" customHeight="1">
      <c r="A899" s="244" t="s">
        <v>617</v>
      </c>
      <c r="B899" s="223">
        <v>4453</v>
      </c>
      <c r="C899" s="221"/>
    </row>
    <row r="900" spans="1:3" ht="19.5" customHeight="1">
      <c r="A900" s="244" t="s">
        <v>618</v>
      </c>
      <c r="B900" s="220">
        <f>SUM(B901:B905)</f>
        <v>247</v>
      </c>
      <c r="C900" s="221"/>
    </row>
    <row r="901" spans="1:3" ht="19.5" customHeight="1">
      <c r="A901" s="244" t="s">
        <v>619</v>
      </c>
      <c r="B901" s="223">
        <v>115</v>
      </c>
      <c r="C901" s="221"/>
    </row>
    <row r="902" spans="1:3" ht="19.5" customHeight="1">
      <c r="A902" s="244" t="s">
        <v>620</v>
      </c>
      <c r="B902" s="223"/>
      <c r="C902" s="221"/>
    </row>
    <row r="903" spans="1:3" ht="19.5" customHeight="1">
      <c r="A903" s="244" t="s">
        <v>621</v>
      </c>
      <c r="B903" s="223"/>
      <c r="C903" s="221"/>
    </row>
    <row r="904" spans="1:3" ht="19.5" customHeight="1">
      <c r="A904" s="244" t="s">
        <v>622</v>
      </c>
      <c r="B904" s="223"/>
      <c r="C904" s="221"/>
    </row>
    <row r="905" spans="1:3" ht="19.5" customHeight="1">
      <c r="A905" s="244" t="s">
        <v>623</v>
      </c>
      <c r="B905" s="223">
        <v>132</v>
      </c>
      <c r="C905" s="221"/>
    </row>
    <row r="906" spans="1:3" ht="19.5" customHeight="1">
      <c r="A906" s="244" t="s">
        <v>624</v>
      </c>
      <c r="B906" s="220">
        <f>SUM(B907:B912)</f>
        <v>16078</v>
      </c>
      <c r="C906" s="221"/>
    </row>
    <row r="907" spans="1:3" ht="19.5" customHeight="1">
      <c r="A907" s="244" t="s">
        <v>625</v>
      </c>
      <c r="B907" s="223">
        <v>2078</v>
      </c>
      <c r="C907" s="221"/>
    </row>
    <row r="908" spans="1:3" ht="19.5" customHeight="1">
      <c r="A908" s="244" t="s">
        <v>626</v>
      </c>
      <c r="B908" s="223"/>
      <c r="C908" s="221"/>
    </row>
    <row r="909" spans="1:3" ht="19.5" customHeight="1">
      <c r="A909" s="244" t="s">
        <v>627</v>
      </c>
      <c r="B909" s="223">
        <v>14000</v>
      </c>
      <c r="C909" s="221"/>
    </row>
    <row r="910" spans="1:3" ht="19.5" customHeight="1">
      <c r="A910" s="244" t="s">
        <v>628</v>
      </c>
      <c r="B910" s="223"/>
      <c r="C910" s="221"/>
    </row>
    <row r="911" spans="1:3" ht="19.5" customHeight="1">
      <c r="A911" s="244" t="s">
        <v>629</v>
      </c>
      <c r="B911" s="223"/>
      <c r="C911" s="221"/>
    </row>
    <row r="912" spans="1:3" ht="19.5" customHeight="1">
      <c r="A912" s="244" t="s">
        <v>630</v>
      </c>
      <c r="B912" s="223"/>
      <c r="C912" s="221"/>
    </row>
    <row r="913" spans="1:3" ht="19.5" customHeight="1">
      <c r="A913" s="244" t="s">
        <v>631</v>
      </c>
      <c r="B913" s="220">
        <f>SUM(B914:B919)</f>
        <v>0</v>
      </c>
      <c r="C913" s="221"/>
    </row>
    <row r="914" spans="1:3" ht="19.5" customHeight="1">
      <c r="A914" s="244" t="s">
        <v>632</v>
      </c>
      <c r="B914" s="223"/>
      <c r="C914" s="221"/>
    </row>
    <row r="915" spans="1:3" ht="19.5" customHeight="1">
      <c r="A915" s="244" t="s">
        <v>633</v>
      </c>
      <c r="B915" s="223"/>
      <c r="C915" s="221"/>
    </row>
    <row r="916" spans="1:3" ht="19.5" customHeight="1">
      <c r="A916" s="244" t="s">
        <v>634</v>
      </c>
      <c r="B916" s="223"/>
      <c r="C916" s="221"/>
    </row>
    <row r="917" spans="1:3" ht="19.5" customHeight="1">
      <c r="A917" s="244" t="s">
        <v>635</v>
      </c>
      <c r="B917" s="223"/>
      <c r="C917" s="221"/>
    </row>
    <row r="918" spans="1:3" ht="19.5" customHeight="1">
      <c r="A918" s="244" t="s">
        <v>636</v>
      </c>
      <c r="B918" s="223"/>
      <c r="C918" s="221"/>
    </row>
    <row r="919" spans="1:3" ht="19.5" customHeight="1">
      <c r="A919" s="244" t="s">
        <v>637</v>
      </c>
      <c r="B919" s="223"/>
      <c r="C919" s="221"/>
    </row>
    <row r="920" spans="1:3" ht="19.5" customHeight="1">
      <c r="A920" s="244" t="s">
        <v>638</v>
      </c>
      <c r="B920" s="220">
        <f>SUM(B921:B922)</f>
        <v>0</v>
      </c>
      <c r="C920" s="221"/>
    </row>
    <row r="921" spans="1:3" ht="19.5" customHeight="1">
      <c r="A921" s="244" t="s">
        <v>639</v>
      </c>
      <c r="B921" s="223"/>
      <c r="C921" s="221"/>
    </row>
    <row r="922" spans="1:3" ht="19.5" customHeight="1">
      <c r="A922" s="244" t="s">
        <v>640</v>
      </c>
      <c r="B922" s="223"/>
      <c r="C922" s="221"/>
    </row>
    <row r="923" spans="1:3" ht="19.5" customHeight="1">
      <c r="A923" s="244" t="s">
        <v>641</v>
      </c>
      <c r="B923" s="220">
        <f>SUM(B924:B925)</f>
        <v>1273</v>
      </c>
      <c r="C923" s="221"/>
    </row>
    <row r="924" spans="1:3" ht="19.5" customHeight="1">
      <c r="A924" s="244" t="s">
        <v>642</v>
      </c>
      <c r="B924" s="223"/>
      <c r="C924" s="221"/>
    </row>
    <row r="925" spans="1:3" ht="19.5" customHeight="1">
      <c r="A925" s="244" t="s">
        <v>643</v>
      </c>
      <c r="B925" s="223">
        <v>1273</v>
      </c>
      <c r="C925" s="221"/>
    </row>
    <row r="926" spans="1:3" ht="19.5" customHeight="1">
      <c r="A926" s="244" t="s">
        <v>644</v>
      </c>
      <c r="B926" s="236">
        <f>B927+B950+B960+B970+B975+B982+B987</f>
        <v>10149</v>
      </c>
      <c r="C926" s="221"/>
    </row>
    <row r="927" spans="1:3" ht="19.5" customHeight="1">
      <c r="A927" s="244" t="s">
        <v>645</v>
      </c>
      <c r="B927" s="220">
        <f>SUM(B928:B949)</f>
        <v>10149</v>
      </c>
      <c r="C927" s="221"/>
    </row>
    <row r="928" spans="1:3" ht="19.5" customHeight="1">
      <c r="A928" s="244" t="s">
        <v>518</v>
      </c>
      <c r="B928" s="223">
        <v>3001</v>
      </c>
      <c r="C928" s="221"/>
    </row>
    <row r="929" spans="1:3" ht="19.5" customHeight="1">
      <c r="A929" s="244" t="s">
        <v>519</v>
      </c>
      <c r="B929" s="223">
        <v>1250</v>
      </c>
      <c r="C929" s="221"/>
    </row>
    <row r="930" spans="1:3" ht="19.5" customHeight="1">
      <c r="A930" s="244" t="s">
        <v>520</v>
      </c>
      <c r="B930" s="223"/>
      <c r="C930" s="221"/>
    </row>
    <row r="931" spans="1:3" ht="19.5" customHeight="1">
      <c r="A931" s="244" t="s">
        <v>646</v>
      </c>
      <c r="B931" s="223">
        <v>2000</v>
      </c>
      <c r="C931" s="221"/>
    </row>
    <row r="932" spans="1:3" ht="19.5" customHeight="1">
      <c r="A932" s="244" t="s">
        <v>647</v>
      </c>
      <c r="B932" s="223">
        <v>1100</v>
      </c>
      <c r="C932" s="221"/>
    </row>
    <row r="933" spans="1:3" ht="19.5" customHeight="1">
      <c r="A933" s="244" t="s">
        <v>648</v>
      </c>
      <c r="B933" s="223"/>
      <c r="C933" s="221"/>
    </row>
    <row r="934" spans="1:3" ht="19.5" customHeight="1">
      <c r="A934" s="244" t="s">
        <v>649</v>
      </c>
      <c r="B934" s="223"/>
      <c r="C934" s="221"/>
    </row>
    <row r="935" spans="1:3" ht="19.5" customHeight="1">
      <c r="A935" s="244" t="s">
        <v>650</v>
      </c>
      <c r="B935" s="223"/>
      <c r="C935" s="221"/>
    </row>
    <row r="936" spans="1:3" ht="19.5" customHeight="1">
      <c r="A936" s="244" t="s">
        <v>651</v>
      </c>
      <c r="B936" s="223">
        <v>1250</v>
      </c>
      <c r="C936" s="221"/>
    </row>
    <row r="937" spans="1:3" ht="19.5" customHeight="1">
      <c r="A937" s="244" t="s">
        <v>652</v>
      </c>
      <c r="B937" s="223"/>
      <c r="C937" s="221"/>
    </row>
    <row r="938" spans="1:3" ht="19.5" customHeight="1">
      <c r="A938" s="244" t="s">
        <v>653</v>
      </c>
      <c r="B938" s="223"/>
      <c r="C938" s="221"/>
    </row>
    <row r="939" spans="1:3" ht="19.5" customHeight="1">
      <c r="A939" s="244" t="s">
        <v>654</v>
      </c>
      <c r="B939" s="223"/>
      <c r="C939" s="221"/>
    </row>
    <row r="940" spans="1:3" ht="19.5" customHeight="1">
      <c r="A940" s="244" t="s">
        <v>655</v>
      </c>
      <c r="B940" s="223"/>
      <c r="C940" s="221"/>
    </row>
    <row r="941" spans="1:3" ht="19.5" customHeight="1">
      <c r="A941" s="244" t="s">
        <v>656</v>
      </c>
      <c r="B941" s="223"/>
      <c r="C941" s="221"/>
    </row>
    <row r="942" spans="1:3" ht="19.5" customHeight="1">
      <c r="A942" s="244" t="s">
        <v>657</v>
      </c>
      <c r="B942" s="223"/>
      <c r="C942" s="221"/>
    </row>
    <row r="943" spans="1:3" ht="19.5" customHeight="1">
      <c r="A943" s="244" t="s">
        <v>658</v>
      </c>
      <c r="B943" s="223"/>
      <c r="C943" s="221"/>
    </row>
    <row r="944" spans="1:3" ht="19.5" customHeight="1">
      <c r="A944" s="244" t="s">
        <v>659</v>
      </c>
      <c r="B944" s="223"/>
      <c r="C944" s="221"/>
    </row>
    <row r="945" spans="1:3" ht="19.5" customHeight="1">
      <c r="A945" s="244" t="s">
        <v>660</v>
      </c>
      <c r="B945" s="223"/>
      <c r="C945" s="221"/>
    </row>
    <row r="946" spans="1:3" ht="19.5" customHeight="1">
      <c r="A946" s="244" t="s">
        <v>661</v>
      </c>
      <c r="B946" s="223"/>
      <c r="C946" s="221"/>
    </row>
    <row r="947" spans="1:3" ht="19.5" customHeight="1">
      <c r="A947" s="244" t="s">
        <v>662</v>
      </c>
      <c r="B947" s="223"/>
      <c r="C947" s="221"/>
    </row>
    <row r="948" spans="1:3" ht="19.5" customHeight="1">
      <c r="A948" s="244" t="s">
        <v>663</v>
      </c>
      <c r="B948" s="223"/>
      <c r="C948" s="221"/>
    </row>
    <row r="949" spans="1:3" ht="19.5" customHeight="1">
      <c r="A949" s="244" t="s">
        <v>664</v>
      </c>
      <c r="B949" s="223">
        <v>1548</v>
      </c>
      <c r="C949" s="221"/>
    </row>
    <row r="950" spans="1:3" ht="19.5" customHeight="1">
      <c r="A950" s="244" t="s">
        <v>665</v>
      </c>
      <c r="B950" s="220">
        <f>SUM(B951:B959)</f>
        <v>0</v>
      </c>
      <c r="C950" s="221"/>
    </row>
    <row r="951" spans="1:3" ht="19.5" customHeight="1">
      <c r="A951" s="244" t="s">
        <v>518</v>
      </c>
      <c r="B951" s="223"/>
      <c r="C951" s="221"/>
    </row>
    <row r="952" spans="1:3" ht="19.5" customHeight="1">
      <c r="A952" s="244" t="s">
        <v>519</v>
      </c>
      <c r="B952" s="223"/>
      <c r="C952" s="221"/>
    </row>
    <row r="953" spans="1:3" ht="19.5" customHeight="1">
      <c r="A953" s="244" t="s">
        <v>520</v>
      </c>
      <c r="B953" s="223"/>
      <c r="C953" s="221"/>
    </row>
    <row r="954" spans="1:3" ht="19.5" customHeight="1">
      <c r="A954" s="244" t="s">
        <v>666</v>
      </c>
      <c r="B954" s="223"/>
      <c r="C954" s="221"/>
    </row>
    <row r="955" spans="1:3" ht="19.5" customHeight="1">
      <c r="A955" s="244" t="s">
        <v>667</v>
      </c>
      <c r="B955" s="223"/>
      <c r="C955" s="221"/>
    </row>
    <row r="956" spans="1:3" ht="19.5" customHeight="1">
      <c r="A956" s="244" t="s">
        <v>668</v>
      </c>
      <c r="B956" s="223"/>
      <c r="C956" s="221"/>
    </row>
    <row r="957" spans="1:3" ht="19.5" customHeight="1">
      <c r="A957" s="244" t="s">
        <v>669</v>
      </c>
      <c r="B957" s="223"/>
      <c r="C957" s="221"/>
    </row>
    <row r="958" spans="1:3" ht="19.5" customHeight="1">
      <c r="A958" s="244" t="s">
        <v>670</v>
      </c>
      <c r="B958" s="223"/>
      <c r="C958" s="221"/>
    </row>
    <row r="959" spans="1:3" ht="19.5" customHeight="1">
      <c r="A959" s="244" t="s">
        <v>671</v>
      </c>
      <c r="B959" s="223"/>
      <c r="C959" s="221"/>
    </row>
    <row r="960" spans="1:3" ht="19.5" customHeight="1">
      <c r="A960" s="244" t="s">
        <v>672</v>
      </c>
      <c r="B960" s="220">
        <f>SUM(B961:B969)</f>
        <v>0</v>
      </c>
      <c r="C960" s="221"/>
    </row>
    <row r="961" spans="1:3" ht="19.5" customHeight="1">
      <c r="A961" s="244" t="s">
        <v>518</v>
      </c>
      <c r="B961" s="223"/>
      <c r="C961" s="221"/>
    </row>
    <row r="962" spans="1:3" ht="19.5" customHeight="1">
      <c r="A962" s="244" t="s">
        <v>519</v>
      </c>
      <c r="B962" s="223"/>
      <c r="C962" s="221"/>
    </row>
    <row r="963" spans="1:3" ht="19.5" customHeight="1">
      <c r="A963" s="244" t="s">
        <v>520</v>
      </c>
      <c r="B963" s="223"/>
      <c r="C963" s="221"/>
    </row>
    <row r="964" spans="1:3" ht="19.5" customHeight="1">
      <c r="A964" s="244" t="s">
        <v>673</v>
      </c>
      <c r="B964" s="223"/>
      <c r="C964" s="221"/>
    </row>
    <row r="965" spans="1:3" ht="19.5" customHeight="1">
      <c r="A965" s="244" t="s">
        <v>674</v>
      </c>
      <c r="B965" s="223"/>
      <c r="C965" s="221"/>
    </row>
    <row r="966" spans="1:3" ht="19.5" customHeight="1">
      <c r="A966" s="244" t="s">
        <v>675</v>
      </c>
      <c r="B966" s="223"/>
      <c r="C966" s="221"/>
    </row>
    <row r="967" spans="1:3" ht="19.5" customHeight="1">
      <c r="A967" s="244" t="s">
        <v>676</v>
      </c>
      <c r="B967" s="223"/>
      <c r="C967" s="221"/>
    </row>
    <row r="968" spans="1:3" ht="19.5" customHeight="1">
      <c r="A968" s="244" t="s">
        <v>677</v>
      </c>
      <c r="B968" s="223"/>
      <c r="C968" s="221"/>
    </row>
    <row r="969" spans="1:3" ht="19.5" customHeight="1">
      <c r="A969" s="244" t="s">
        <v>678</v>
      </c>
      <c r="B969" s="223"/>
      <c r="C969" s="221"/>
    </row>
    <row r="970" spans="1:3" ht="19.5" customHeight="1">
      <c r="A970" s="244" t="s">
        <v>679</v>
      </c>
      <c r="B970" s="220">
        <f>SUM(B971:B974)</f>
        <v>0</v>
      </c>
      <c r="C970" s="221"/>
    </row>
    <row r="971" spans="1:3" ht="19.5" customHeight="1">
      <c r="A971" s="244" t="s">
        <v>680</v>
      </c>
      <c r="B971" s="223"/>
      <c r="C971" s="221"/>
    </row>
    <row r="972" spans="1:3" ht="19.5" customHeight="1">
      <c r="A972" s="244" t="s">
        <v>681</v>
      </c>
      <c r="B972" s="223"/>
      <c r="C972" s="221"/>
    </row>
    <row r="973" spans="1:3" ht="19.5" customHeight="1">
      <c r="A973" s="244" t="s">
        <v>682</v>
      </c>
      <c r="B973" s="223"/>
      <c r="C973" s="221"/>
    </row>
    <row r="974" spans="1:3" ht="19.5" customHeight="1">
      <c r="A974" s="244" t="s">
        <v>683</v>
      </c>
      <c r="B974" s="223"/>
      <c r="C974" s="221"/>
    </row>
    <row r="975" spans="1:3" ht="19.5" customHeight="1">
      <c r="A975" s="244" t="s">
        <v>684</v>
      </c>
      <c r="B975" s="220">
        <f>SUM(B976:B981)</f>
        <v>0</v>
      </c>
      <c r="C975" s="221"/>
    </row>
    <row r="976" spans="1:3" ht="19.5" customHeight="1">
      <c r="A976" s="244" t="s">
        <v>518</v>
      </c>
      <c r="B976" s="223"/>
      <c r="C976" s="221"/>
    </row>
    <row r="977" spans="1:3" ht="19.5" customHeight="1">
      <c r="A977" s="244" t="s">
        <v>519</v>
      </c>
      <c r="B977" s="223"/>
      <c r="C977" s="221"/>
    </row>
    <row r="978" spans="1:3" ht="19.5" customHeight="1">
      <c r="A978" s="244" t="s">
        <v>520</v>
      </c>
      <c r="B978" s="223"/>
      <c r="C978" s="221"/>
    </row>
    <row r="979" spans="1:3" ht="19.5" customHeight="1">
      <c r="A979" s="244" t="s">
        <v>670</v>
      </c>
      <c r="B979" s="223"/>
      <c r="C979" s="221"/>
    </row>
    <row r="980" spans="1:3" ht="19.5" customHeight="1">
      <c r="A980" s="244" t="s">
        <v>685</v>
      </c>
      <c r="B980" s="223"/>
      <c r="C980" s="221"/>
    </row>
    <row r="981" spans="1:3" ht="19.5" customHeight="1">
      <c r="A981" s="244" t="s">
        <v>686</v>
      </c>
      <c r="B981" s="223"/>
      <c r="C981" s="221"/>
    </row>
    <row r="982" spans="1:3" ht="19.5" customHeight="1">
      <c r="A982" s="244" t="s">
        <v>687</v>
      </c>
      <c r="B982" s="220">
        <f>SUM(B983:B986)</f>
        <v>0</v>
      </c>
      <c r="C982" s="221"/>
    </row>
    <row r="983" spans="1:3" ht="19.5" customHeight="1">
      <c r="A983" s="244" t="s">
        <v>688</v>
      </c>
      <c r="B983" s="223"/>
      <c r="C983" s="221"/>
    </row>
    <row r="984" spans="1:3" ht="19.5" customHeight="1">
      <c r="A984" s="244" t="s">
        <v>689</v>
      </c>
      <c r="B984" s="223"/>
      <c r="C984" s="221"/>
    </row>
    <row r="985" spans="1:3" ht="19.5" customHeight="1">
      <c r="A985" s="244" t="s">
        <v>690</v>
      </c>
      <c r="B985" s="223"/>
      <c r="C985" s="221"/>
    </row>
    <row r="986" spans="1:3" ht="19.5" customHeight="1">
      <c r="A986" s="244" t="s">
        <v>691</v>
      </c>
      <c r="B986" s="223"/>
      <c r="C986" s="221"/>
    </row>
    <row r="987" spans="1:3" ht="19.5" customHeight="1">
      <c r="A987" s="244" t="s">
        <v>692</v>
      </c>
      <c r="B987" s="220">
        <f>SUM(B988:B989)</f>
        <v>0</v>
      </c>
      <c r="C987" s="221"/>
    </row>
    <row r="988" spans="1:3" ht="19.5" customHeight="1">
      <c r="A988" s="244" t="s">
        <v>693</v>
      </c>
      <c r="B988" s="223"/>
      <c r="C988" s="221"/>
    </row>
    <row r="989" spans="1:3" ht="19.5" customHeight="1">
      <c r="A989" s="244" t="s">
        <v>694</v>
      </c>
      <c r="B989" s="223"/>
      <c r="C989" s="221"/>
    </row>
    <row r="990" spans="1:3" ht="19.5" customHeight="1">
      <c r="A990" s="244" t="s">
        <v>695</v>
      </c>
      <c r="B990" s="236">
        <f>B991+B1001+B1017+B1022+B1036+B1043+B1050</f>
        <v>12610</v>
      </c>
      <c r="C990" s="221"/>
    </row>
    <row r="991" spans="1:3" ht="19.5" customHeight="1">
      <c r="A991" s="244" t="s">
        <v>696</v>
      </c>
      <c r="B991" s="220">
        <f>SUM(B992:B1000)</f>
        <v>85</v>
      </c>
      <c r="C991" s="221"/>
    </row>
    <row r="992" spans="1:3" ht="19.5" customHeight="1">
      <c r="A992" s="244" t="s">
        <v>518</v>
      </c>
      <c r="B992" s="223">
        <v>85</v>
      </c>
      <c r="C992" s="221"/>
    </row>
    <row r="993" spans="1:3" ht="19.5" customHeight="1">
      <c r="A993" s="244" t="s">
        <v>519</v>
      </c>
      <c r="B993" s="223"/>
      <c r="C993" s="221"/>
    </row>
    <row r="994" spans="1:3" ht="19.5" customHeight="1">
      <c r="A994" s="244" t="s">
        <v>520</v>
      </c>
      <c r="B994" s="223"/>
      <c r="C994" s="221"/>
    </row>
    <row r="995" spans="1:3" ht="19.5" customHeight="1">
      <c r="A995" s="244" t="s">
        <v>697</v>
      </c>
      <c r="B995" s="223"/>
      <c r="C995" s="221"/>
    </row>
    <row r="996" spans="1:3" ht="19.5" customHeight="1">
      <c r="A996" s="244" t="s">
        <v>698</v>
      </c>
      <c r="B996" s="223"/>
      <c r="C996" s="221"/>
    </row>
    <row r="997" spans="1:3" ht="19.5" customHeight="1">
      <c r="A997" s="244" t="s">
        <v>699</v>
      </c>
      <c r="B997" s="223"/>
      <c r="C997" s="221"/>
    </row>
    <row r="998" spans="1:3" ht="19.5" customHeight="1">
      <c r="A998" s="244" t="s">
        <v>700</v>
      </c>
      <c r="B998" s="223"/>
      <c r="C998" s="221"/>
    </row>
    <row r="999" spans="1:3" ht="19.5" customHeight="1">
      <c r="A999" s="244" t="s">
        <v>701</v>
      </c>
      <c r="B999" s="223"/>
      <c r="C999" s="221"/>
    </row>
    <row r="1000" spans="1:3" ht="19.5" customHeight="1">
      <c r="A1000" s="244" t="s">
        <v>702</v>
      </c>
      <c r="B1000" s="223"/>
      <c r="C1000" s="221"/>
    </row>
    <row r="1001" spans="1:3" ht="19.5" customHeight="1">
      <c r="A1001" s="244" t="s">
        <v>703</v>
      </c>
      <c r="B1001" s="220">
        <f>SUM(B1002:B1016)</f>
        <v>0</v>
      </c>
      <c r="C1001" s="221"/>
    </row>
    <row r="1002" spans="1:3" ht="19.5" customHeight="1">
      <c r="A1002" s="244" t="s">
        <v>518</v>
      </c>
      <c r="B1002" s="223"/>
      <c r="C1002" s="221"/>
    </row>
    <row r="1003" spans="1:3" ht="19.5" customHeight="1">
      <c r="A1003" s="244" t="s">
        <v>519</v>
      </c>
      <c r="B1003" s="223"/>
      <c r="C1003" s="221"/>
    </row>
    <row r="1004" spans="1:3" ht="19.5" customHeight="1">
      <c r="A1004" s="244" t="s">
        <v>520</v>
      </c>
      <c r="B1004" s="223"/>
      <c r="C1004" s="221"/>
    </row>
    <row r="1005" spans="1:3" ht="19.5" customHeight="1">
      <c r="A1005" s="244" t="s">
        <v>704</v>
      </c>
      <c r="B1005" s="223"/>
      <c r="C1005" s="221"/>
    </row>
    <row r="1006" spans="1:3" ht="19.5" customHeight="1">
      <c r="A1006" s="244" t="s">
        <v>705</v>
      </c>
      <c r="B1006" s="223"/>
      <c r="C1006" s="221"/>
    </row>
    <row r="1007" spans="1:3" ht="19.5" customHeight="1">
      <c r="A1007" s="244" t="s">
        <v>706</v>
      </c>
      <c r="B1007" s="223"/>
      <c r="C1007" s="221"/>
    </row>
    <row r="1008" spans="1:3" ht="19.5" customHeight="1">
      <c r="A1008" s="244" t="s">
        <v>707</v>
      </c>
      <c r="B1008" s="223"/>
      <c r="C1008" s="221"/>
    </row>
    <row r="1009" spans="1:3" ht="19.5" customHeight="1">
      <c r="A1009" s="244" t="s">
        <v>708</v>
      </c>
      <c r="B1009" s="223"/>
      <c r="C1009" s="221"/>
    </row>
    <row r="1010" spans="1:3" ht="19.5" customHeight="1">
      <c r="A1010" s="244" t="s">
        <v>709</v>
      </c>
      <c r="B1010" s="223"/>
      <c r="C1010" s="221"/>
    </row>
    <row r="1011" spans="1:3" ht="19.5" customHeight="1">
      <c r="A1011" s="244" t="s">
        <v>710</v>
      </c>
      <c r="B1011" s="223"/>
      <c r="C1011" s="221"/>
    </row>
    <row r="1012" spans="1:3" ht="19.5" customHeight="1">
      <c r="A1012" s="244" t="s">
        <v>711</v>
      </c>
      <c r="B1012" s="223"/>
      <c r="C1012" s="221"/>
    </row>
    <row r="1013" spans="1:3" ht="19.5" customHeight="1">
      <c r="A1013" s="244" t="s">
        <v>712</v>
      </c>
      <c r="B1013" s="223"/>
      <c r="C1013" s="221"/>
    </row>
    <row r="1014" spans="1:3" ht="19.5" customHeight="1">
      <c r="A1014" s="244" t="s">
        <v>713</v>
      </c>
      <c r="B1014" s="223"/>
      <c r="C1014" s="221"/>
    </row>
    <row r="1015" spans="1:3" ht="19.5" customHeight="1">
      <c r="A1015" s="244" t="s">
        <v>714</v>
      </c>
      <c r="B1015" s="223"/>
      <c r="C1015" s="221"/>
    </row>
    <row r="1016" spans="1:3" ht="19.5" customHeight="1">
      <c r="A1016" s="244" t="s">
        <v>715</v>
      </c>
      <c r="B1016" s="223"/>
      <c r="C1016" s="221"/>
    </row>
    <row r="1017" spans="1:3" ht="19.5" customHeight="1">
      <c r="A1017" s="244" t="s">
        <v>716</v>
      </c>
      <c r="B1017" s="220">
        <f>SUM(B1018:B1021)</f>
        <v>0</v>
      </c>
      <c r="C1017" s="221"/>
    </row>
    <row r="1018" spans="1:3" ht="19.5" customHeight="1">
      <c r="A1018" s="244" t="s">
        <v>518</v>
      </c>
      <c r="B1018" s="223"/>
      <c r="C1018" s="221"/>
    </row>
    <row r="1019" spans="1:3" ht="19.5" customHeight="1">
      <c r="A1019" s="244" t="s">
        <v>519</v>
      </c>
      <c r="B1019" s="223"/>
      <c r="C1019" s="221"/>
    </row>
    <row r="1020" spans="1:3" ht="19.5" customHeight="1">
      <c r="A1020" s="244" t="s">
        <v>520</v>
      </c>
      <c r="B1020" s="223"/>
      <c r="C1020" s="221"/>
    </row>
    <row r="1021" spans="1:3" ht="19.5" customHeight="1">
      <c r="A1021" s="244" t="s">
        <v>717</v>
      </c>
      <c r="B1021" s="223"/>
      <c r="C1021" s="221"/>
    </row>
    <row r="1022" spans="1:3" ht="19.5" customHeight="1">
      <c r="A1022" s="244" t="s">
        <v>718</v>
      </c>
      <c r="B1022" s="220">
        <f>SUM(B1023:B1035)</f>
        <v>507</v>
      </c>
      <c r="C1022" s="221"/>
    </row>
    <row r="1023" spans="1:3" ht="19.5" customHeight="1">
      <c r="A1023" s="244" t="s">
        <v>518</v>
      </c>
      <c r="B1023" s="223">
        <v>272</v>
      </c>
      <c r="C1023" s="221"/>
    </row>
    <row r="1024" spans="1:3" ht="19.5" customHeight="1">
      <c r="A1024" s="244" t="s">
        <v>519</v>
      </c>
      <c r="B1024" s="223">
        <v>212</v>
      </c>
      <c r="C1024" s="221"/>
    </row>
    <row r="1025" spans="1:3" ht="19.5" customHeight="1">
      <c r="A1025" s="244" t="s">
        <v>520</v>
      </c>
      <c r="B1025" s="223"/>
      <c r="C1025" s="221"/>
    </row>
    <row r="1026" spans="1:3" ht="19.5" customHeight="1">
      <c r="A1026" s="244" t="s">
        <v>719</v>
      </c>
      <c r="B1026" s="223"/>
      <c r="C1026" s="221"/>
    </row>
    <row r="1027" spans="1:3" ht="19.5" customHeight="1">
      <c r="A1027" s="244" t="s">
        <v>720</v>
      </c>
      <c r="B1027" s="223"/>
      <c r="C1027" s="221"/>
    </row>
    <row r="1028" spans="1:3" ht="19.5" customHeight="1">
      <c r="A1028" s="244" t="s">
        <v>721</v>
      </c>
      <c r="B1028" s="223"/>
      <c r="C1028" s="221"/>
    </row>
    <row r="1029" spans="1:3" ht="19.5" customHeight="1">
      <c r="A1029" s="244" t="s">
        <v>722</v>
      </c>
      <c r="B1029" s="223"/>
      <c r="C1029" s="221"/>
    </row>
    <row r="1030" spans="1:3" ht="19.5" customHeight="1">
      <c r="A1030" s="244" t="s">
        <v>723</v>
      </c>
      <c r="B1030" s="223"/>
      <c r="C1030" s="221"/>
    </row>
    <row r="1031" spans="1:3" ht="19.5" customHeight="1">
      <c r="A1031" s="244" t="s">
        <v>724</v>
      </c>
      <c r="B1031" s="223"/>
      <c r="C1031" s="221"/>
    </row>
    <row r="1032" spans="1:3" ht="19.5" customHeight="1">
      <c r="A1032" s="244" t="s">
        <v>725</v>
      </c>
      <c r="B1032" s="223"/>
      <c r="C1032" s="221"/>
    </row>
    <row r="1033" spans="1:3" ht="19.5" customHeight="1">
      <c r="A1033" s="244" t="s">
        <v>670</v>
      </c>
      <c r="B1033" s="223"/>
      <c r="C1033" s="221"/>
    </row>
    <row r="1034" spans="1:3" ht="19.5" customHeight="1">
      <c r="A1034" s="244" t="s">
        <v>726</v>
      </c>
      <c r="B1034" s="223"/>
      <c r="C1034" s="221"/>
    </row>
    <row r="1035" spans="1:3" ht="19.5" customHeight="1">
      <c r="A1035" s="244" t="s">
        <v>727</v>
      </c>
      <c r="B1035" s="223">
        <v>23</v>
      </c>
      <c r="C1035" s="221"/>
    </row>
    <row r="1036" spans="1:3" ht="19.5" customHeight="1">
      <c r="A1036" s="244" t="s">
        <v>728</v>
      </c>
      <c r="B1036" s="220">
        <f>SUM(B1037:B1042)</f>
        <v>0</v>
      </c>
      <c r="C1036" s="221"/>
    </row>
    <row r="1037" spans="1:3" ht="19.5" customHeight="1">
      <c r="A1037" s="244" t="s">
        <v>518</v>
      </c>
      <c r="B1037" s="223"/>
      <c r="C1037" s="221"/>
    </row>
    <row r="1038" spans="1:3" ht="19.5" customHeight="1">
      <c r="A1038" s="244" t="s">
        <v>519</v>
      </c>
      <c r="B1038" s="223"/>
      <c r="C1038" s="221"/>
    </row>
    <row r="1039" spans="1:3" ht="19.5" customHeight="1">
      <c r="A1039" s="244" t="s">
        <v>520</v>
      </c>
      <c r="B1039" s="223"/>
      <c r="C1039" s="221"/>
    </row>
    <row r="1040" spans="1:3" ht="19.5" customHeight="1">
      <c r="A1040" s="244" t="s">
        <v>729</v>
      </c>
      <c r="B1040" s="223"/>
      <c r="C1040" s="221"/>
    </row>
    <row r="1041" spans="1:3" ht="19.5" customHeight="1">
      <c r="A1041" s="243" t="s">
        <v>730</v>
      </c>
      <c r="B1041" s="223"/>
      <c r="C1041" s="221"/>
    </row>
    <row r="1042" spans="1:3" ht="19.5" customHeight="1">
      <c r="A1042" s="244" t="s">
        <v>731</v>
      </c>
      <c r="B1042" s="223"/>
      <c r="C1042" s="221"/>
    </row>
    <row r="1043" spans="1:3" ht="19.5" customHeight="1">
      <c r="A1043" s="244" t="s">
        <v>732</v>
      </c>
      <c r="B1043" s="220">
        <f>SUM(B1044:B1049)</f>
        <v>12018</v>
      </c>
      <c r="C1043" s="221"/>
    </row>
    <row r="1044" spans="1:3" ht="19.5" customHeight="1">
      <c r="A1044" s="244" t="s">
        <v>518</v>
      </c>
      <c r="B1044" s="223"/>
      <c r="C1044" s="221"/>
    </row>
    <row r="1045" spans="1:3" ht="19.5" customHeight="1">
      <c r="A1045" s="244" t="s">
        <v>519</v>
      </c>
      <c r="B1045" s="223"/>
      <c r="C1045" s="221"/>
    </row>
    <row r="1046" spans="1:3" ht="19.5" customHeight="1">
      <c r="A1046" s="244" t="s">
        <v>520</v>
      </c>
      <c r="B1046" s="223"/>
      <c r="C1046" s="221"/>
    </row>
    <row r="1047" spans="1:3" ht="19.5" customHeight="1">
      <c r="A1047" s="244" t="s">
        <v>733</v>
      </c>
      <c r="B1047" s="223"/>
      <c r="C1047" s="221"/>
    </row>
    <row r="1048" spans="1:3" ht="19.5" customHeight="1">
      <c r="A1048" s="244" t="s">
        <v>734</v>
      </c>
      <c r="B1048" s="223">
        <v>12018</v>
      </c>
      <c r="C1048" s="221"/>
    </row>
    <row r="1049" spans="1:3" ht="19.5" customHeight="1">
      <c r="A1049" s="244" t="s">
        <v>735</v>
      </c>
      <c r="B1049" s="223"/>
      <c r="C1049" s="221"/>
    </row>
    <row r="1050" spans="1:3" ht="19.5" customHeight="1">
      <c r="A1050" s="244" t="s">
        <v>736</v>
      </c>
      <c r="B1050" s="220">
        <f>SUM(B1051:B1055)</f>
        <v>0</v>
      </c>
      <c r="C1050" s="221"/>
    </row>
    <row r="1051" spans="1:3" ht="19.5" customHeight="1">
      <c r="A1051" s="244" t="s">
        <v>737</v>
      </c>
      <c r="B1051" s="223"/>
      <c r="C1051" s="221"/>
    </row>
    <row r="1052" spans="1:3" ht="19.5" customHeight="1">
      <c r="A1052" s="244" t="s">
        <v>738</v>
      </c>
      <c r="B1052" s="223"/>
      <c r="C1052" s="221"/>
    </row>
    <row r="1053" spans="1:3" ht="19.5" customHeight="1">
      <c r="A1053" s="244" t="s">
        <v>739</v>
      </c>
      <c r="B1053" s="223"/>
      <c r="C1053" s="221"/>
    </row>
    <row r="1054" spans="1:3" ht="19.5" customHeight="1">
      <c r="A1054" s="244" t="s">
        <v>740</v>
      </c>
      <c r="B1054" s="223"/>
      <c r="C1054" s="221"/>
    </row>
    <row r="1055" spans="1:3" ht="19.5" customHeight="1">
      <c r="A1055" s="244" t="s">
        <v>741</v>
      </c>
      <c r="B1055" s="223"/>
      <c r="C1055" s="221"/>
    </row>
    <row r="1056" spans="1:3" ht="19.5" customHeight="1">
      <c r="A1056" s="244" t="s">
        <v>742</v>
      </c>
      <c r="B1056" s="236">
        <f>B1057+B1067+B1073</f>
        <v>3545</v>
      </c>
      <c r="C1056" s="221"/>
    </row>
    <row r="1057" spans="1:3" ht="19.5" customHeight="1">
      <c r="A1057" s="244" t="s">
        <v>743</v>
      </c>
      <c r="B1057" s="220">
        <f>SUM(B1058:B1066)</f>
        <v>3545</v>
      </c>
      <c r="C1057" s="221"/>
    </row>
    <row r="1058" spans="1:3" ht="19.5" customHeight="1">
      <c r="A1058" s="244" t="s">
        <v>518</v>
      </c>
      <c r="B1058" s="223">
        <v>1127</v>
      </c>
      <c r="C1058" s="221"/>
    </row>
    <row r="1059" spans="1:3" ht="19.5" customHeight="1">
      <c r="A1059" s="244" t="s">
        <v>519</v>
      </c>
      <c r="B1059" s="223">
        <v>1135</v>
      </c>
      <c r="C1059" s="221"/>
    </row>
    <row r="1060" spans="1:3" ht="19.5" customHeight="1">
      <c r="A1060" s="244" t="s">
        <v>520</v>
      </c>
      <c r="B1060" s="223"/>
      <c r="C1060" s="221"/>
    </row>
    <row r="1061" spans="1:3" ht="19.5" customHeight="1">
      <c r="A1061" s="244" t="s">
        <v>744</v>
      </c>
      <c r="B1061" s="223"/>
      <c r="C1061" s="221"/>
    </row>
    <row r="1062" spans="1:3" ht="19.5" customHeight="1">
      <c r="A1062" s="244" t="s">
        <v>745</v>
      </c>
      <c r="B1062" s="223"/>
      <c r="C1062" s="221"/>
    </row>
    <row r="1063" spans="1:3" ht="19.5" customHeight="1">
      <c r="A1063" s="244" t="s">
        <v>746</v>
      </c>
      <c r="B1063" s="223"/>
      <c r="C1063" s="221"/>
    </row>
    <row r="1064" spans="1:3" ht="19.5" customHeight="1">
      <c r="A1064" s="244" t="s">
        <v>747</v>
      </c>
      <c r="B1064" s="223"/>
      <c r="C1064" s="221"/>
    </row>
    <row r="1065" spans="1:3" ht="19.5" customHeight="1">
      <c r="A1065" s="244" t="s">
        <v>537</v>
      </c>
      <c r="B1065" s="223"/>
      <c r="C1065" s="221"/>
    </row>
    <row r="1066" spans="1:3" ht="19.5" customHeight="1">
      <c r="A1066" s="244" t="s">
        <v>748</v>
      </c>
      <c r="B1066" s="223">
        <v>1283</v>
      </c>
      <c r="C1066" s="221"/>
    </row>
    <row r="1067" spans="1:3" ht="19.5" customHeight="1">
      <c r="A1067" s="244" t="s">
        <v>749</v>
      </c>
      <c r="B1067" s="220">
        <f>SUM(B1068:B1072)</f>
        <v>0</v>
      </c>
      <c r="C1067" s="221"/>
    </row>
    <row r="1068" spans="1:3" ht="19.5" customHeight="1">
      <c r="A1068" s="244" t="s">
        <v>518</v>
      </c>
      <c r="B1068" s="223"/>
      <c r="C1068" s="221"/>
    </row>
    <row r="1069" spans="1:3" ht="19.5" customHeight="1">
      <c r="A1069" s="244" t="s">
        <v>519</v>
      </c>
      <c r="B1069" s="223"/>
      <c r="C1069" s="221"/>
    </row>
    <row r="1070" spans="1:3" ht="19.5" customHeight="1">
      <c r="A1070" s="244" t="s">
        <v>520</v>
      </c>
      <c r="B1070" s="223"/>
      <c r="C1070" s="221"/>
    </row>
    <row r="1071" spans="1:3" ht="19.5" customHeight="1">
      <c r="A1071" s="244" t="s">
        <v>750</v>
      </c>
      <c r="B1071" s="223"/>
      <c r="C1071" s="221"/>
    </row>
    <row r="1072" spans="1:3" ht="19.5" customHeight="1">
      <c r="A1072" s="244" t="s">
        <v>751</v>
      </c>
      <c r="B1072" s="223"/>
      <c r="C1072" s="221"/>
    </row>
    <row r="1073" spans="1:3" ht="19.5" customHeight="1">
      <c r="A1073" s="244" t="s">
        <v>752</v>
      </c>
      <c r="B1073" s="220">
        <f>SUM(B1074:B1075)</f>
        <v>0</v>
      </c>
      <c r="C1073" s="221"/>
    </row>
    <row r="1074" spans="1:3" ht="19.5" customHeight="1">
      <c r="A1074" s="244" t="s">
        <v>753</v>
      </c>
      <c r="B1074" s="223"/>
      <c r="C1074" s="221"/>
    </row>
    <row r="1075" spans="1:3" ht="19.5" customHeight="1">
      <c r="A1075" s="244" t="s">
        <v>754</v>
      </c>
      <c r="B1075" s="223"/>
      <c r="C1075" s="221"/>
    </row>
    <row r="1076" spans="1:3" ht="19.5" customHeight="1">
      <c r="A1076" s="244" t="s">
        <v>755</v>
      </c>
      <c r="B1076" s="236">
        <f>B1077+B1084+B1090</f>
        <v>150</v>
      </c>
      <c r="C1076" s="221"/>
    </row>
    <row r="1077" spans="1:3" ht="19.5" customHeight="1">
      <c r="A1077" s="244" t="s">
        <v>756</v>
      </c>
      <c r="B1077" s="220">
        <f>SUM(B1078:B1083)</f>
        <v>0</v>
      </c>
      <c r="C1077" s="221"/>
    </row>
    <row r="1078" spans="1:3" ht="19.5" customHeight="1">
      <c r="A1078" s="244" t="s">
        <v>518</v>
      </c>
      <c r="B1078" s="223"/>
      <c r="C1078" s="221"/>
    </row>
    <row r="1079" spans="1:3" ht="19.5" customHeight="1">
      <c r="A1079" s="244" t="s">
        <v>519</v>
      </c>
      <c r="B1079" s="223"/>
      <c r="C1079" s="221"/>
    </row>
    <row r="1080" spans="1:3" ht="19.5" customHeight="1">
      <c r="A1080" s="244" t="s">
        <v>520</v>
      </c>
      <c r="B1080" s="223"/>
      <c r="C1080" s="221"/>
    </row>
    <row r="1081" spans="1:3" ht="19.5" customHeight="1">
      <c r="A1081" s="244" t="s">
        <v>757</v>
      </c>
      <c r="B1081" s="223"/>
      <c r="C1081" s="221"/>
    </row>
    <row r="1082" spans="1:3" ht="19.5" customHeight="1">
      <c r="A1082" s="244" t="s">
        <v>537</v>
      </c>
      <c r="B1082" s="223"/>
      <c r="C1082" s="221"/>
    </row>
    <row r="1083" spans="1:3" ht="19.5" customHeight="1">
      <c r="A1083" s="244" t="s">
        <v>758</v>
      </c>
      <c r="B1083" s="223"/>
      <c r="C1083" s="221"/>
    </row>
    <row r="1084" spans="1:3" ht="19.5" customHeight="1">
      <c r="A1084" s="244" t="s">
        <v>759</v>
      </c>
      <c r="B1084" s="220">
        <f>SUM(B1085:B1089)</f>
        <v>150</v>
      </c>
      <c r="C1084" s="221"/>
    </row>
    <row r="1085" spans="1:3" ht="19.5" customHeight="1">
      <c r="A1085" s="244" t="s">
        <v>760</v>
      </c>
      <c r="B1085" s="223"/>
      <c r="C1085" s="221"/>
    </row>
    <row r="1086" spans="1:3" ht="19.5" customHeight="1">
      <c r="A1086" s="245" t="s">
        <v>761</v>
      </c>
      <c r="B1086" s="223">
        <v>150</v>
      </c>
      <c r="C1086" s="221"/>
    </row>
    <row r="1087" spans="1:3" ht="19.5" customHeight="1">
      <c r="A1087" s="244" t="s">
        <v>762</v>
      </c>
      <c r="B1087" s="223"/>
      <c r="C1087" s="221"/>
    </row>
    <row r="1088" spans="1:3" ht="19.5" customHeight="1">
      <c r="A1088" s="244" t="s">
        <v>763</v>
      </c>
      <c r="B1088" s="223"/>
      <c r="C1088" s="221"/>
    </row>
    <row r="1089" spans="1:3" ht="19.5" customHeight="1">
      <c r="A1089" s="244" t="s">
        <v>764</v>
      </c>
      <c r="B1089" s="223"/>
      <c r="C1089" s="221"/>
    </row>
    <row r="1090" spans="1:3" ht="19.5" customHeight="1">
      <c r="A1090" s="244" t="s">
        <v>765</v>
      </c>
      <c r="B1090" s="223"/>
      <c r="C1090" s="221"/>
    </row>
    <row r="1091" spans="1:3" ht="19.5" customHeight="1">
      <c r="A1091" s="244" t="s">
        <v>766</v>
      </c>
      <c r="B1091" s="236">
        <f>SUM(B1092:B1100)</f>
        <v>0</v>
      </c>
      <c r="C1091" s="221"/>
    </row>
    <row r="1092" spans="1:3" ht="19.5" customHeight="1">
      <c r="A1092" s="244" t="s">
        <v>767</v>
      </c>
      <c r="B1092" s="223"/>
      <c r="C1092" s="221"/>
    </row>
    <row r="1093" spans="1:3" ht="19.5" customHeight="1">
      <c r="A1093" s="244" t="s">
        <v>768</v>
      </c>
      <c r="B1093" s="223"/>
      <c r="C1093" s="221"/>
    </row>
    <row r="1094" spans="1:3" ht="19.5" customHeight="1">
      <c r="A1094" s="244" t="s">
        <v>769</v>
      </c>
      <c r="B1094" s="223"/>
      <c r="C1094" s="221"/>
    </row>
    <row r="1095" spans="1:3" ht="19.5" customHeight="1">
      <c r="A1095" s="244" t="s">
        <v>770</v>
      </c>
      <c r="B1095" s="223"/>
      <c r="C1095" s="221"/>
    </row>
    <row r="1096" spans="1:3" ht="19.5" customHeight="1">
      <c r="A1096" s="244" t="s">
        <v>771</v>
      </c>
      <c r="B1096" s="223"/>
      <c r="C1096" s="221"/>
    </row>
    <row r="1097" spans="1:3" ht="19.5" customHeight="1">
      <c r="A1097" s="244" t="s">
        <v>536</v>
      </c>
      <c r="B1097" s="223"/>
      <c r="C1097" s="221"/>
    </row>
    <row r="1098" spans="1:3" ht="19.5" customHeight="1">
      <c r="A1098" s="244" t="s">
        <v>772</v>
      </c>
      <c r="B1098" s="223"/>
      <c r="C1098" s="221"/>
    </row>
    <row r="1099" spans="1:3" ht="19.5" customHeight="1">
      <c r="A1099" s="244" t="s">
        <v>773</v>
      </c>
      <c r="B1099" s="223"/>
      <c r="C1099" s="221"/>
    </row>
    <row r="1100" spans="1:3" ht="19.5" customHeight="1">
      <c r="A1100" s="244" t="s">
        <v>774</v>
      </c>
      <c r="B1100" s="223"/>
      <c r="C1100" s="221"/>
    </row>
    <row r="1101" spans="1:3" ht="19.5" customHeight="1">
      <c r="A1101" s="244" t="s">
        <v>775</v>
      </c>
      <c r="B1101" s="236">
        <f>B1102+B1121+B1140+B1149+B1164</f>
        <v>5606</v>
      </c>
      <c r="C1101" s="221"/>
    </row>
    <row r="1102" spans="1:3" ht="19.5" customHeight="1">
      <c r="A1102" s="244" t="s">
        <v>776</v>
      </c>
      <c r="B1102" s="220">
        <f>SUM(B1103:B1120)</f>
        <v>5526</v>
      </c>
      <c r="C1102" s="221"/>
    </row>
    <row r="1103" spans="1:3" ht="19.5" customHeight="1">
      <c r="A1103" s="244" t="s">
        <v>518</v>
      </c>
      <c r="B1103" s="223">
        <v>1292</v>
      </c>
      <c r="C1103" s="221"/>
    </row>
    <row r="1104" spans="1:3" ht="19.5" customHeight="1">
      <c r="A1104" s="244" t="s">
        <v>519</v>
      </c>
      <c r="B1104" s="223">
        <v>2234</v>
      </c>
      <c r="C1104" s="221"/>
    </row>
    <row r="1105" spans="1:3" ht="19.5" customHeight="1">
      <c r="A1105" s="244" t="s">
        <v>520</v>
      </c>
      <c r="B1105" s="223"/>
      <c r="C1105" s="221"/>
    </row>
    <row r="1106" spans="1:3" ht="19.5" customHeight="1">
      <c r="A1106" s="244" t="s">
        <v>777</v>
      </c>
      <c r="B1106" s="223"/>
      <c r="C1106" s="221"/>
    </row>
    <row r="1107" spans="1:3" ht="19.5" customHeight="1">
      <c r="A1107" s="244" t="s">
        <v>778</v>
      </c>
      <c r="B1107" s="223"/>
      <c r="C1107" s="221"/>
    </row>
    <row r="1108" spans="1:3" ht="19.5" customHeight="1">
      <c r="A1108" s="244" t="s">
        <v>779</v>
      </c>
      <c r="B1108" s="223"/>
      <c r="C1108" s="221"/>
    </row>
    <row r="1109" spans="1:3" ht="19.5" customHeight="1">
      <c r="A1109" s="244" t="s">
        <v>780</v>
      </c>
      <c r="B1109" s="223"/>
      <c r="C1109" s="221"/>
    </row>
    <row r="1110" spans="1:3" ht="19.5" customHeight="1">
      <c r="A1110" s="244" t="s">
        <v>781</v>
      </c>
      <c r="B1110" s="223"/>
      <c r="C1110" s="221"/>
    </row>
    <row r="1111" spans="1:3" ht="19.5" customHeight="1">
      <c r="A1111" s="244" t="s">
        <v>782</v>
      </c>
      <c r="B1111" s="223"/>
      <c r="C1111" s="221"/>
    </row>
    <row r="1112" spans="1:3" ht="19.5" customHeight="1">
      <c r="A1112" s="244" t="s">
        <v>783</v>
      </c>
      <c r="B1112" s="223">
        <v>2000</v>
      </c>
      <c r="C1112" s="221"/>
    </row>
    <row r="1113" spans="1:3" ht="19.5" customHeight="1">
      <c r="A1113" s="244" t="s">
        <v>784</v>
      </c>
      <c r="B1113" s="223"/>
      <c r="C1113" s="221"/>
    </row>
    <row r="1114" spans="1:3" ht="19.5" customHeight="1">
      <c r="A1114" s="244" t="s">
        <v>785</v>
      </c>
      <c r="B1114" s="223"/>
      <c r="C1114" s="221"/>
    </row>
    <row r="1115" spans="1:3" ht="19.5" customHeight="1">
      <c r="A1115" s="244" t="s">
        <v>786</v>
      </c>
      <c r="B1115" s="223"/>
      <c r="C1115" s="221"/>
    </row>
    <row r="1116" spans="1:3" ht="19.5" customHeight="1">
      <c r="A1116" s="244" t="s">
        <v>787</v>
      </c>
      <c r="B1116" s="223"/>
      <c r="C1116" s="221"/>
    </row>
    <row r="1117" spans="1:3" ht="19.5" customHeight="1">
      <c r="A1117" s="244" t="s">
        <v>788</v>
      </c>
      <c r="B1117" s="223"/>
      <c r="C1117" s="221"/>
    </row>
    <row r="1118" spans="1:3" ht="19.5" customHeight="1">
      <c r="A1118" s="244" t="s">
        <v>789</v>
      </c>
      <c r="B1118" s="223"/>
      <c r="C1118" s="221"/>
    </row>
    <row r="1119" spans="1:3" ht="19.5" customHeight="1">
      <c r="A1119" s="244" t="s">
        <v>537</v>
      </c>
      <c r="B1119" s="223"/>
      <c r="C1119" s="221"/>
    </row>
    <row r="1120" spans="1:3" ht="19.5" customHeight="1">
      <c r="A1120" s="244" t="s">
        <v>790</v>
      </c>
      <c r="B1120" s="223"/>
      <c r="C1120" s="221"/>
    </row>
    <row r="1121" spans="1:3" ht="19.5" customHeight="1">
      <c r="A1121" s="244" t="s">
        <v>791</v>
      </c>
      <c r="B1121" s="220">
        <f>SUM(B1122:B1139)</f>
        <v>0</v>
      </c>
      <c r="C1121" s="221"/>
    </row>
    <row r="1122" spans="1:3" ht="19.5" customHeight="1">
      <c r="A1122" s="244" t="s">
        <v>518</v>
      </c>
      <c r="B1122" s="223"/>
      <c r="C1122" s="221"/>
    </row>
    <row r="1123" spans="1:3" ht="19.5" customHeight="1">
      <c r="A1123" s="244" t="s">
        <v>519</v>
      </c>
      <c r="B1123" s="223"/>
      <c r="C1123" s="221"/>
    </row>
    <row r="1124" spans="1:3" ht="19.5" customHeight="1">
      <c r="A1124" s="244" t="s">
        <v>520</v>
      </c>
      <c r="B1124" s="223"/>
      <c r="C1124" s="221"/>
    </row>
    <row r="1125" spans="1:3" ht="19.5" customHeight="1">
      <c r="A1125" s="244" t="s">
        <v>792</v>
      </c>
      <c r="B1125" s="223"/>
      <c r="C1125" s="221"/>
    </row>
    <row r="1126" spans="1:3" ht="19.5" customHeight="1">
      <c r="A1126" s="244" t="s">
        <v>793</v>
      </c>
      <c r="B1126" s="223"/>
      <c r="C1126" s="221"/>
    </row>
    <row r="1127" spans="1:3" ht="19.5" customHeight="1">
      <c r="A1127" s="244" t="s">
        <v>794</v>
      </c>
      <c r="B1127" s="223"/>
      <c r="C1127" s="221"/>
    </row>
    <row r="1128" spans="1:3" ht="19.5" customHeight="1">
      <c r="A1128" s="244" t="s">
        <v>795</v>
      </c>
      <c r="B1128" s="223"/>
      <c r="C1128" s="221"/>
    </row>
    <row r="1129" spans="1:3" ht="19.5" customHeight="1">
      <c r="A1129" s="244" t="s">
        <v>796</v>
      </c>
      <c r="B1129" s="223"/>
      <c r="C1129" s="221"/>
    </row>
    <row r="1130" spans="1:3" ht="19.5" customHeight="1">
      <c r="A1130" s="244" t="s">
        <v>797</v>
      </c>
      <c r="B1130" s="223"/>
      <c r="C1130" s="221"/>
    </row>
    <row r="1131" spans="1:3" ht="19.5" customHeight="1">
      <c r="A1131" s="244" t="s">
        <v>798</v>
      </c>
      <c r="B1131" s="223"/>
      <c r="C1131" s="221"/>
    </row>
    <row r="1132" spans="1:3" ht="19.5" customHeight="1">
      <c r="A1132" s="244" t="s">
        <v>799</v>
      </c>
      <c r="B1132" s="223"/>
      <c r="C1132" s="221"/>
    </row>
    <row r="1133" spans="1:3" ht="19.5" customHeight="1">
      <c r="A1133" s="244" t="s">
        <v>800</v>
      </c>
      <c r="B1133" s="223"/>
      <c r="C1133" s="221"/>
    </row>
    <row r="1134" spans="1:3" ht="19.5" customHeight="1">
      <c r="A1134" s="244" t="s">
        <v>801</v>
      </c>
      <c r="B1134" s="223"/>
      <c r="C1134" s="221"/>
    </row>
    <row r="1135" spans="1:3" ht="19.5" customHeight="1">
      <c r="A1135" s="244" t="s">
        <v>802</v>
      </c>
      <c r="B1135" s="223"/>
      <c r="C1135" s="221"/>
    </row>
    <row r="1136" spans="1:3" ht="19.5" customHeight="1">
      <c r="A1136" s="244" t="s">
        <v>803</v>
      </c>
      <c r="B1136" s="223"/>
      <c r="C1136" s="221"/>
    </row>
    <row r="1137" spans="1:3" ht="19.5" customHeight="1">
      <c r="A1137" s="244" t="s">
        <v>804</v>
      </c>
      <c r="B1137" s="223"/>
      <c r="C1137" s="221"/>
    </row>
    <row r="1138" spans="1:3" ht="19.5" customHeight="1">
      <c r="A1138" s="244" t="s">
        <v>537</v>
      </c>
      <c r="B1138" s="223"/>
      <c r="C1138" s="221"/>
    </row>
    <row r="1139" spans="1:3" ht="19.5" customHeight="1">
      <c r="A1139" s="244" t="s">
        <v>805</v>
      </c>
      <c r="B1139" s="223"/>
      <c r="C1139" s="221"/>
    </row>
    <row r="1140" spans="1:3" ht="19.5" customHeight="1">
      <c r="A1140" s="244" t="s">
        <v>806</v>
      </c>
      <c r="B1140" s="220">
        <f>SUM(B1141:B1148)</f>
        <v>0</v>
      </c>
      <c r="C1140" s="221"/>
    </row>
    <row r="1141" spans="1:3" ht="19.5" customHeight="1">
      <c r="A1141" s="244" t="s">
        <v>518</v>
      </c>
      <c r="B1141" s="223"/>
      <c r="C1141" s="221"/>
    </row>
    <row r="1142" spans="1:3" ht="19.5" customHeight="1">
      <c r="A1142" s="244" t="s">
        <v>519</v>
      </c>
      <c r="B1142" s="223"/>
      <c r="C1142" s="221"/>
    </row>
    <row r="1143" spans="1:3" ht="19.5" customHeight="1">
      <c r="A1143" s="244" t="s">
        <v>520</v>
      </c>
      <c r="B1143" s="223"/>
      <c r="C1143" s="221"/>
    </row>
    <row r="1144" spans="1:3" ht="19.5" customHeight="1">
      <c r="A1144" s="244" t="s">
        <v>807</v>
      </c>
      <c r="B1144" s="223"/>
      <c r="C1144" s="221"/>
    </row>
    <row r="1145" spans="1:3" ht="19.5" customHeight="1">
      <c r="A1145" s="244" t="s">
        <v>808</v>
      </c>
      <c r="B1145" s="223"/>
      <c r="C1145" s="221"/>
    </row>
    <row r="1146" spans="1:3" ht="19.5" customHeight="1">
      <c r="A1146" s="244" t="s">
        <v>809</v>
      </c>
      <c r="B1146" s="223"/>
      <c r="C1146" s="221"/>
    </row>
    <row r="1147" spans="1:3" ht="19.5" customHeight="1">
      <c r="A1147" s="244" t="s">
        <v>537</v>
      </c>
      <c r="B1147" s="223"/>
      <c r="C1147" s="221"/>
    </row>
    <row r="1148" spans="1:3" ht="19.5" customHeight="1">
      <c r="A1148" s="244" t="s">
        <v>810</v>
      </c>
      <c r="B1148" s="223"/>
      <c r="C1148" s="221"/>
    </row>
    <row r="1149" spans="1:3" ht="19.5" customHeight="1">
      <c r="A1149" s="244" t="s">
        <v>811</v>
      </c>
      <c r="B1149" s="220">
        <f>SUM(B1150:B1163)</f>
        <v>80</v>
      </c>
      <c r="C1149" s="221"/>
    </row>
    <row r="1150" spans="1:3" ht="19.5" customHeight="1">
      <c r="A1150" s="244" t="s">
        <v>518</v>
      </c>
      <c r="B1150" s="223"/>
      <c r="C1150" s="221"/>
    </row>
    <row r="1151" spans="1:3" ht="19.5" customHeight="1">
      <c r="A1151" s="244" t="s">
        <v>519</v>
      </c>
      <c r="B1151" s="223">
        <v>80</v>
      </c>
      <c r="C1151" s="221"/>
    </row>
    <row r="1152" spans="1:3" ht="19.5" customHeight="1">
      <c r="A1152" s="244" t="s">
        <v>520</v>
      </c>
      <c r="B1152" s="223"/>
      <c r="C1152" s="221"/>
    </row>
    <row r="1153" spans="1:3" ht="19.5" customHeight="1">
      <c r="A1153" s="244" t="s">
        <v>812</v>
      </c>
      <c r="B1153" s="223"/>
      <c r="C1153" s="221"/>
    </row>
    <row r="1154" spans="1:3" ht="19.5" customHeight="1">
      <c r="A1154" s="244" t="s">
        <v>813</v>
      </c>
      <c r="B1154" s="223"/>
      <c r="C1154" s="221"/>
    </row>
    <row r="1155" spans="1:3" ht="19.5" customHeight="1">
      <c r="A1155" s="244" t="s">
        <v>814</v>
      </c>
      <c r="B1155" s="223"/>
      <c r="C1155" s="221"/>
    </row>
    <row r="1156" spans="1:3" ht="19.5" customHeight="1">
      <c r="A1156" s="244" t="s">
        <v>815</v>
      </c>
      <c r="B1156" s="223"/>
      <c r="C1156" s="221"/>
    </row>
    <row r="1157" spans="1:3" ht="19.5" customHeight="1">
      <c r="A1157" s="244" t="s">
        <v>816</v>
      </c>
      <c r="B1157" s="223"/>
      <c r="C1157" s="221"/>
    </row>
    <row r="1158" spans="1:3" ht="19.5" customHeight="1">
      <c r="A1158" s="244" t="s">
        <v>817</v>
      </c>
      <c r="B1158" s="223"/>
      <c r="C1158" s="221"/>
    </row>
    <row r="1159" spans="1:3" ht="19.5" customHeight="1">
      <c r="A1159" s="244" t="s">
        <v>818</v>
      </c>
      <c r="B1159" s="223"/>
      <c r="C1159" s="221"/>
    </row>
    <row r="1160" spans="1:3" ht="19.5" customHeight="1">
      <c r="A1160" s="244" t="s">
        <v>819</v>
      </c>
      <c r="B1160" s="223"/>
      <c r="C1160" s="221"/>
    </row>
    <row r="1161" spans="1:3" ht="19.5" customHeight="1">
      <c r="A1161" s="244" t="s">
        <v>820</v>
      </c>
      <c r="B1161" s="223"/>
      <c r="C1161" s="221"/>
    </row>
    <row r="1162" spans="1:3" ht="19.5" customHeight="1">
      <c r="A1162" s="244" t="s">
        <v>821</v>
      </c>
      <c r="B1162" s="223"/>
      <c r="C1162" s="221"/>
    </row>
    <row r="1163" spans="1:3" ht="19.5" customHeight="1">
      <c r="A1163" s="244" t="s">
        <v>822</v>
      </c>
      <c r="B1163" s="223"/>
      <c r="C1163" s="221"/>
    </row>
    <row r="1164" spans="1:3" ht="19.5" customHeight="1">
      <c r="A1164" s="244" t="s">
        <v>823</v>
      </c>
      <c r="B1164" s="223"/>
      <c r="C1164" s="221"/>
    </row>
    <row r="1165" spans="1:3" ht="19.5" customHeight="1">
      <c r="A1165" s="244" t="s">
        <v>824</v>
      </c>
      <c r="B1165" s="236">
        <f>B1166+B1175+B1179</f>
        <v>17660</v>
      </c>
      <c r="C1165" s="221"/>
    </row>
    <row r="1166" spans="1:3" ht="19.5" customHeight="1">
      <c r="A1166" s="244" t="s">
        <v>825</v>
      </c>
      <c r="B1166" s="220">
        <f>SUM(B1167:B1174)</f>
        <v>7400</v>
      </c>
      <c r="C1166" s="221"/>
    </row>
    <row r="1167" spans="1:3" ht="19.5" customHeight="1">
      <c r="A1167" s="244" t="s">
        <v>826</v>
      </c>
      <c r="B1167" s="223"/>
      <c r="C1167" s="221"/>
    </row>
    <row r="1168" spans="1:3" ht="19.5" customHeight="1">
      <c r="A1168" s="244" t="s">
        <v>827</v>
      </c>
      <c r="B1168" s="223"/>
      <c r="C1168" s="221"/>
    </row>
    <row r="1169" spans="1:3" ht="19.5" customHeight="1">
      <c r="A1169" s="244" t="s">
        <v>828</v>
      </c>
      <c r="B1169" s="223">
        <v>2000</v>
      </c>
      <c r="C1169" s="221"/>
    </row>
    <row r="1170" spans="1:3" ht="19.5" customHeight="1">
      <c r="A1170" s="244" t="s">
        <v>829</v>
      </c>
      <c r="B1170" s="223"/>
      <c r="C1170" s="221"/>
    </row>
    <row r="1171" spans="1:3" ht="19.5" customHeight="1">
      <c r="A1171" s="244" t="s">
        <v>830</v>
      </c>
      <c r="B1171" s="223">
        <v>2025</v>
      </c>
      <c r="C1171" s="221"/>
    </row>
    <row r="1172" spans="1:3" ht="19.5" customHeight="1">
      <c r="A1172" s="244" t="s">
        <v>831</v>
      </c>
      <c r="B1172" s="223">
        <v>1375</v>
      </c>
      <c r="C1172" s="221"/>
    </row>
    <row r="1173" spans="1:3" ht="19.5" customHeight="1">
      <c r="A1173" s="244" t="s">
        <v>832</v>
      </c>
      <c r="B1173" s="223"/>
      <c r="C1173" s="221"/>
    </row>
    <row r="1174" spans="1:3" ht="19.5" customHeight="1">
      <c r="A1174" s="244" t="s">
        <v>833</v>
      </c>
      <c r="B1174" s="223">
        <v>2000</v>
      </c>
      <c r="C1174" s="221"/>
    </row>
    <row r="1175" spans="1:3" ht="19.5" customHeight="1">
      <c r="A1175" s="244" t="s">
        <v>834</v>
      </c>
      <c r="B1175" s="220">
        <f>SUM(B1176:B1178)</f>
        <v>10260</v>
      </c>
      <c r="C1175" s="221"/>
    </row>
    <row r="1176" spans="1:3" ht="19.5" customHeight="1">
      <c r="A1176" s="244" t="s">
        <v>835</v>
      </c>
      <c r="B1176" s="223">
        <v>10260</v>
      </c>
      <c r="C1176" s="221"/>
    </row>
    <row r="1177" spans="1:3" ht="19.5" customHeight="1">
      <c r="A1177" s="244" t="s">
        <v>836</v>
      </c>
      <c r="B1177" s="223"/>
      <c r="C1177" s="221"/>
    </row>
    <row r="1178" spans="1:3" ht="19.5" customHeight="1">
      <c r="A1178" s="244" t="s">
        <v>837</v>
      </c>
      <c r="B1178" s="223"/>
      <c r="C1178" s="221"/>
    </row>
    <row r="1179" spans="1:3" ht="19.5" customHeight="1">
      <c r="A1179" s="244" t="s">
        <v>838</v>
      </c>
      <c r="B1179" s="220">
        <f>SUM(B1180:B1182)</f>
        <v>0</v>
      </c>
      <c r="C1179" s="221"/>
    </row>
    <row r="1180" spans="1:3" ht="19.5" customHeight="1">
      <c r="A1180" s="244" t="s">
        <v>839</v>
      </c>
      <c r="B1180" s="223"/>
      <c r="C1180" s="221"/>
    </row>
    <row r="1181" spans="1:3" ht="19.5" customHeight="1">
      <c r="A1181" s="244" t="s">
        <v>840</v>
      </c>
      <c r="B1181" s="223"/>
      <c r="C1181" s="221"/>
    </row>
    <row r="1182" spans="1:3" ht="19.5" customHeight="1">
      <c r="A1182" s="244" t="s">
        <v>841</v>
      </c>
      <c r="B1182" s="223"/>
      <c r="C1182" s="221"/>
    </row>
    <row r="1183" spans="1:3" ht="19.5" customHeight="1">
      <c r="A1183" s="244" t="s">
        <v>842</v>
      </c>
      <c r="B1183" s="236">
        <f>B1184+B1199+B1213+B1218+B1224</f>
        <v>1161</v>
      </c>
      <c r="C1183" s="221"/>
    </row>
    <row r="1184" spans="1:3" ht="19.5" customHeight="1">
      <c r="A1184" s="244" t="s">
        <v>843</v>
      </c>
      <c r="B1184" s="220">
        <f>SUM(B1185:B1198)</f>
        <v>708</v>
      </c>
      <c r="C1184" s="221"/>
    </row>
    <row r="1185" spans="1:3" ht="19.5" customHeight="1">
      <c r="A1185" s="244" t="s">
        <v>518</v>
      </c>
      <c r="B1185" s="223">
        <v>145</v>
      </c>
      <c r="C1185" s="221"/>
    </row>
    <row r="1186" spans="1:3" ht="19.5" customHeight="1">
      <c r="A1186" s="244" t="s">
        <v>519</v>
      </c>
      <c r="B1186" s="223">
        <v>410</v>
      </c>
      <c r="C1186" s="221"/>
    </row>
    <row r="1187" spans="1:3" ht="19.5" customHeight="1">
      <c r="A1187" s="244" t="s">
        <v>520</v>
      </c>
      <c r="B1187" s="223"/>
      <c r="C1187" s="221"/>
    </row>
    <row r="1188" spans="1:3" ht="19.5" customHeight="1">
      <c r="A1188" s="244" t="s">
        <v>844</v>
      </c>
      <c r="B1188" s="223"/>
      <c r="C1188" s="221"/>
    </row>
    <row r="1189" spans="1:3" ht="19.5" customHeight="1">
      <c r="A1189" s="244" t="s">
        <v>845</v>
      </c>
      <c r="B1189" s="223"/>
      <c r="C1189" s="221"/>
    </row>
    <row r="1190" spans="1:3" ht="19.5" customHeight="1">
      <c r="A1190" s="244" t="s">
        <v>846</v>
      </c>
      <c r="B1190" s="223"/>
      <c r="C1190" s="221"/>
    </row>
    <row r="1191" spans="1:3" ht="19.5" customHeight="1">
      <c r="A1191" s="244" t="s">
        <v>847</v>
      </c>
      <c r="B1191" s="223"/>
      <c r="C1191" s="221"/>
    </row>
    <row r="1192" spans="1:3" ht="19.5" customHeight="1">
      <c r="A1192" s="244" t="s">
        <v>848</v>
      </c>
      <c r="B1192" s="223"/>
      <c r="C1192" s="221"/>
    </row>
    <row r="1193" spans="1:3" ht="19.5" customHeight="1">
      <c r="A1193" s="244" t="s">
        <v>849</v>
      </c>
      <c r="B1193" s="223"/>
      <c r="C1193" s="221"/>
    </row>
    <row r="1194" spans="1:3" ht="19.5" customHeight="1">
      <c r="A1194" s="244" t="s">
        <v>850</v>
      </c>
      <c r="B1194" s="223"/>
      <c r="C1194" s="221"/>
    </row>
    <row r="1195" spans="1:3" ht="19.5" customHeight="1">
      <c r="A1195" s="244" t="s">
        <v>851</v>
      </c>
      <c r="B1195" s="223">
        <v>105</v>
      </c>
      <c r="C1195" s="221"/>
    </row>
    <row r="1196" spans="1:3" ht="19.5" customHeight="1">
      <c r="A1196" s="244" t="s">
        <v>852</v>
      </c>
      <c r="B1196" s="223"/>
      <c r="C1196" s="221"/>
    </row>
    <row r="1197" spans="1:3" ht="19.5" customHeight="1">
      <c r="A1197" s="244" t="s">
        <v>537</v>
      </c>
      <c r="B1197" s="223"/>
      <c r="C1197" s="221"/>
    </row>
    <row r="1198" spans="1:3" ht="19.5" customHeight="1">
      <c r="A1198" s="244" t="s">
        <v>853</v>
      </c>
      <c r="B1198" s="223">
        <v>48</v>
      </c>
      <c r="C1198" s="221"/>
    </row>
    <row r="1199" spans="1:3" ht="19.5" customHeight="1">
      <c r="A1199" s="244" t="s">
        <v>854</v>
      </c>
      <c r="B1199" s="220">
        <f>SUM(B1200:B1212)</f>
        <v>0</v>
      </c>
      <c r="C1199" s="221"/>
    </row>
    <row r="1200" spans="1:3" ht="19.5" customHeight="1">
      <c r="A1200" s="244" t="s">
        <v>518</v>
      </c>
      <c r="B1200" s="223"/>
      <c r="C1200" s="221"/>
    </row>
    <row r="1201" spans="1:3" ht="19.5" customHeight="1">
      <c r="A1201" s="244" t="s">
        <v>519</v>
      </c>
      <c r="B1201" s="223"/>
      <c r="C1201" s="221"/>
    </row>
    <row r="1202" spans="1:3" ht="19.5" customHeight="1">
      <c r="A1202" s="244" t="s">
        <v>520</v>
      </c>
      <c r="B1202" s="223"/>
      <c r="C1202" s="221"/>
    </row>
    <row r="1203" spans="1:3" ht="19.5" customHeight="1">
      <c r="A1203" s="244" t="s">
        <v>855</v>
      </c>
      <c r="B1203" s="223"/>
      <c r="C1203" s="221"/>
    </row>
    <row r="1204" spans="1:3" ht="19.5" customHeight="1">
      <c r="A1204" s="244" t="s">
        <v>856</v>
      </c>
      <c r="B1204" s="223"/>
      <c r="C1204" s="221"/>
    </row>
    <row r="1205" spans="1:3" ht="19.5" customHeight="1">
      <c r="A1205" s="244" t="s">
        <v>857</v>
      </c>
      <c r="B1205" s="223"/>
      <c r="C1205" s="221"/>
    </row>
    <row r="1206" spans="1:3" ht="19.5" customHeight="1">
      <c r="A1206" s="244" t="s">
        <v>858</v>
      </c>
      <c r="B1206" s="223"/>
      <c r="C1206" s="221"/>
    </row>
    <row r="1207" spans="1:3" ht="19.5" customHeight="1">
      <c r="A1207" s="244" t="s">
        <v>859</v>
      </c>
      <c r="B1207" s="223"/>
      <c r="C1207" s="221"/>
    </row>
    <row r="1208" spans="1:3" ht="19.5" customHeight="1">
      <c r="A1208" s="244" t="s">
        <v>860</v>
      </c>
      <c r="B1208" s="223"/>
      <c r="C1208" s="221"/>
    </row>
    <row r="1209" spans="1:3" ht="19.5" customHeight="1">
      <c r="A1209" s="244" t="s">
        <v>861</v>
      </c>
      <c r="B1209" s="223"/>
      <c r="C1209" s="221"/>
    </row>
    <row r="1210" spans="1:3" ht="19.5" customHeight="1">
      <c r="A1210" s="244" t="s">
        <v>862</v>
      </c>
      <c r="B1210" s="223"/>
      <c r="C1210" s="221"/>
    </row>
    <row r="1211" spans="1:3" ht="19.5" customHeight="1">
      <c r="A1211" s="244" t="s">
        <v>537</v>
      </c>
      <c r="B1211" s="223"/>
      <c r="C1211" s="221"/>
    </row>
    <row r="1212" spans="1:3" ht="19.5" customHeight="1">
      <c r="A1212" s="244" t="s">
        <v>863</v>
      </c>
      <c r="B1212" s="223"/>
      <c r="C1212" s="221"/>
    </row>
    <row r="1213" spans="1:3" ht="19.5" customHeight="1">
      <c r="A1213" s="244" t="s">
        <v>864</v>
      </c>
      <c r="B1213" s="220">
        <f>SUM(B1214:B1217)</f>
        <v>0</v>
      </c>
      <c r="C1213" s="221"/>
    </row>
    <row r="1214" spans="1:3" ht="19.5" customHeight="1">
      <c r="A1214" s="244" t="s">
        <v>865</v>
      </c>
      <c r="B1214" s="223"/>
      <c r="C1214" s="221"/>
    </row>
    <row r="1215" spans="1:3" ht="19.5" customHeight="1">
      <c r="A1215" s="244" t="s">
        <v>866</v>
      </c>
      <c r="B1215" s="223"/>
      <c r="C1215" s="221"/>
    </row>
    <row r="1216" spans="1:3" ht="19.5" customHeight="1">
      <c r="A1216" s="244" t="s">
        <v>867</v>
      </c>
      <c r="B1216" s="223"/>
      <c r="C1216" s="221"/>
    </row>
    <row r="1217" spans="1:3" ht="19.5" customHeight="1">
      <c r="A1217" s="244" t="s">
        <v>868</v>
      </c>
      <c r="B1217" s="223"/>
      <c r="C1217" s="221"/>
    </row>
    <row r="1218" spans="1:3" ht="19.5" customHeight="1">
      <c r="A1218" s="244" t="s">
        <v>869</v>
      </c>
      <c r="B1218" s="220">
        <f>SUM(B1219:B1223)</f>
        <v>453</v>
      </c>
      <c r="C1218" s="221"/>
    </row>
    <row r="1219" spans="1:3" ht="19.5" customHeight="1">
      <c r="A1219" s="244" t="s">
        <v>870</v>
      </c>
      <c r="B1219" s="223">
        <v>453</v>
      </c>
      <c r="C1219" s="221"/>
    </row>
    <row r="1220" spans="1:3" ht="19.5" customHeight="1">
      <c r="A1220" s="244" t="s">
        <v>871</v>
      </c>
      <c r="B1220" s="223"/>
      <c r="C1220" s="221"/>
    </row>
    <row r="1221" spans="1:3" ht="19.5" customHeight="1">
      <c r="A1221" s="244" t="s">
        <v>872</v>
      </c>
      <c r="B1221" s="223"/>
      <c r="C1221" s="221"/>
    </row>
    <row r="1222" spans="1:3" ht="19.5" customHeight="1">
      <c r="A1222" s="244" t="s">
        <v>873</v>
      </c>
      <c r="B1222" s="223"/>
      <c r="C1222" s="221"/>
    </row>
    <row r="1223" spans="1:3" ht="19.5" customHeight="1">
      <c r="A1223" s="244" t="s">
        <v>874</v>
      </c>
      <c r="B1223" s="223"/>
      <c r="C1223" s="221"/>
    </row>
    <row r="1224" spans="1:3" ht="19.5" customHeight="1">
      <c r="A1224" s="244" t="s">
        <v>875</v>
      </c>
      <c r="B1224" s="220">
        <f>SUM(B1225:B1235)</f>
        <v>0</v>
      </c>
      <c r="C1224" s="221"/>
    </row>
    <row r="1225" spans="1:3" ht="19.5" customHeight="1">
      <c r="A1225" s="244" t="s">
        <v>876</v>
      </c>
      <c r="B1225" s="223"/>
      <c r="C1225" s="221"/>
    </row>
    <row r="1226" spans="1:3" ht="19.5" customHeight="1">
      <c r="A1226" s="244" t="s">
        <v>877</v>
      </c>
      <c r="B1226" s="223"/>
      <c r="C1226" s="221"/>
    </row>
    <row r="1227" spans="1:3" ht="19.5" customHeight="1">
      <c r="A1227" s="244" t="s">
        <v>878</v>
      </c>
      <c r="B1227" s="223"/>
      <c r="C1227" s="221"/>
    </row>
    <row r="1228" spans="1:3" ht="19.5" customHeight="1">
      <c r="A1228" s="244" t="s">
        <v>879</v>
      </c>
      <c r="B1228" s="223"/>
      <c r="C1228" s="221"/>
    </row>
    <row r="1229" spans="1:3" ht="19.5" customHeight="1">
      <c r="A1229" s="244" t="s">
        <v>880</v>
      </c>
      <c r="B1229" s="223"/>
      <c r="C1229" s="221"/>
    </row>
    <row r="1230" spans="1:3" ht="19.5" customHeight="1">
      <c r="A1230" s="244" t="s">
        <v>881</v>
      </c>
      <c r="B1230" s="223"/>
      <c r="C1230" s="221"/>
    </row>
    <row r="1231" spans="1:3" ht="19.5" customHeight="1">
      <c r="A1231" s="244" t="s">
        <v>882</v>
      </c>
      <c r="B1231" s="223"/>
      <c r="C1231" s="221"/>
    </row>
    <row r="1232" spans="1:3" ht="19.5" customHeight="1">
      <c r="A1232" s="244" t="s">
        <v>883</v>
      </c>
      <c r="B1232" s="223"/>
      <c r="C1232" s="221"/>
    </row>
    <row r="1233" spans="1:3" ht="19.5" customHeight="1">
      <c r="A1233" s="244" t="s">
        <v>884</v>
      </c>
      <c r="B1233" s="223"/>
      <c r="C1233" s="221"/>
    </row>
    <row r="1234" spans="1:3" ht="19.5" customHeight="1">
      <c r="A1234" s="244" t="s">
        <v>885</v>
      </c>
      <c r="B1234" s="223"/>
      <c r="C1234" s="221"/>
    </row>
    <row r="1235" spans="1:3" ht="19.5" customHeight="1">
      <c r="A1235" s="244" t="s">
        <v>886</v>
      </c>
      <c r="B1235" s="223"/>
      <c r="C1235" s="221"/>
    </row>
    <row r="1236" spans="1:3" ht="19.5" customHeight="1">
      <c r="A1236" s="243" t="s">
        <v>887</v>
      </c>
      <c r="B1236" s="236">
        <f>B1237+B1249+B1255+B1261+B1269+B1282+B1286+B1292</f>
        <v>1155</v>
      </c>
      <c r="C1236" s="221"/>
    </row>
    <row r="1237" spans="1:3" ht="19.5" customHeight="1">
      <c r="A1237" s="243" t="s">
        <v>888</v>
      </c>
      <c r="B1237" s="220">
        <f>SUM(B1238:B1248)</f>
        <v>855</v>
      </c>
      <c r="C1237" s="221"/>
    </row>
    <row r="1238" spans="1:3" ht="19.5" customHeight="1">
      <c r="A1238" s="243" t="s">
        <v>889</v>
      </c>
      <c r="B1238" s="223">
        <v>336</v>
      </c>
      <c r="C1238" s="221"/>
    </row>
    <row r="1239" spans="1:3" ht="19.5" customHeight="1">
      <c r="A1239" s="243" t="s">
        <v>890</v>
      </c>
      <c r="B1239" s="223">
        <v>319</v>
      </c>
      <c r="C1239" s="221"/>
    </row>
    <row r="1240" spans="1:3" ht="19.5" customHeight="1">
      <c r="A1240" s="243" t="s">
        <v>891</v>
      </c>
      <c r="B1240" s="223"/>
      <c r="C1240" s="221"/>
    </row>
    <row r="1241" spans="1:3" ht="19.5" customHeight="1">
      <c r="A1241" s="243" t="s">
        <v>892</v>
      </c>
      <c r="B1241" s="223"/>
      <c r="C1241" s="221"/>
    </row>
    <row r="1242" spans="1:3" ht="19.5" customHeight="1">
      <c r="A1242" s="243" t="s">
        <v>893</v>
      </c>
      <c r="B1242" s="223"/>
      <c r="C1242" s="221"/>
    </row>
    <row r="1243" spans="1:3" ht="19.5" customHeight="1">
      <c r="A1243" s="243" t="s">
        <v>894</v>
      </c>
      <c r="B1243" s="223">
        <v>200</v>
      </c>
      <c r="C1243" s="221"/>
    </row>
    <row r="1244" spans="1:3" ht="19.5" customHeight="1">
      <c r="A1244" s="243" t="s">
        <v>895</v>
      </c>
      <c r="B1244" s="223"/>
      <c r="C1244" s="221"/>
    </row>
    <row r="1245" spans="1:3" ht="19.5" customHeight="1">
      <c r="A1245" s="243" t="s">
        <v>896</v>
      </c>
      <c r="B1245" s="223"/>
      <c r="C1245" s="221"/>
    </row>
    <row r="1246" spans="1:3" ht="19.5" customHeight="1">
      <c r="A1246" s="243" t="s">
        <v>897</v>
      </c>
      <c r="B1246" s="223"/>
      <c r="C1246" s="221"/>
    </row>
    <row r="1247" spans="1:3" ht="19.5" customHeight="1">
      <c r="A1247" s="243" t="s">
        <v>898</v>
      </c>
      <c r="B1247" s="223"/>
      <c r="C1247" s="221"/>
    </row>
    <row r="1248" spans="1:3" ht="19.5" customHeight="1">
      <c r="A1248" s="243" t="s">
        <v>899</v>
      </c>
      <c r="B1248" s="223"/>
      <c r="C1248" s="221"/>
    </row>
    <row r="1249" spans="1:3" ht="19.5" customHeight="1">
      <c r="A1249" s="243" t="s">
        <v>900</v>
      </c>
      <c r="B1249" s="220">
        <f>SUM(B1250:B1254)</f>
        <v>0</v>
      </c>
      <c r="C1249" s="221"/>
    </row>
    <row r="1250" spans="1:3" ht="19.5" customHeight="1">
      <c r="A1250" s="243" t="s">
        <v>889</v>
      </c>
      <c r="B1250" s="223"/>
      <c r="C1250" s="221"/>
    </row>
    <row r="1251" spans="1:3" ht="19.5" customHeight="1">
      <c r="A1251" s="243" t="s">
        <v>901</v>
      </c>
      <c r="B1251" s="223"/>
      <c r="C1251" s="221"/>
    </row>
    <row r="1252" spans="1:3" ht="19.5" customHeight="1">
      <c r="A1252" s="243" t="s">
        <v>891</v>
      </c>
      <c r="B1252" s="223"/>
      <c r="C1252" s="221"/>
    </row>
    <row r="1253" spans="1:3" ht="19.5" customHeight="1">
      <c r="A1253" s="243" t="s">
        <v>902</v>
      </c>
      <c r="B1253" s="223"/>
      <c r="C1253" s="221"/>
    </row>
    <row r="1254" spans="1:3" ht="19.5" customHeight="1">
      <c r="A1254" s="243" t="s">
        <v>903</v>
      </c>
      <c r="B1254" s="223"/>
      <c r="C1254" s="221"/>
    </row>
    <row r="1255" spans="1:3" ht="19.5" customHeight="1">
      <c r="A1255" s="243" t="s">
        <v>904</v>
      </c>
      <c r="B1255" s="220">
        <f>SUM(B1256:B1260)</f>
        <v>0</v>
      </c>
      <c r="C1255" s="221"/>
    </row>
    <row r="1256" spans="1:3" ht="19.5" customHeight="1">
      <c r="A1256" s="243" t="s">
        <v>889</v>
      </c>
      <c r="B1256" s="223"/>
      <c r="C1256" s="221"/>
    </row>
    <row r="1257" spans="1:3" ht="19.5" customHeight="1">
      <c r="A1257" s="243" t="s">
        <v>890</v>
      </c>
      <c r="B1257" s="223"/>
      <c r="C1257" s="221"/>
    </row>
    <row r="1258" spans="1:3" ht="19.5" customHeight="1">
      <c r="A1258" s="243" t="s">
        <v>891</v>
      </c>
      <c r="B1258" s="223"/>
      <c r="C1258" s="221"/>
    </row>
    <row r="1259" spans="1:3" ht="19.5" customHeight="1">
      <c r="A1259" s="243" t="s">
        <v>905</v>
      </c>
      <c r="B1259" s="223"/>
      <c r="C1259" s="221"/>
    </row>
    <row r="1260" spans="1:3" ht="19.5" customHeight="1">
      <c r="A1260" s="243" t="s">
        <v>906</v>
      </c>
      <c r="B1260" s="223"/>
      <c r="C1260" s="221"/>
    </row>
    <row r="1261" spans="1:3" ht="19.5" customHeight="1">
      <c r="A1261" s="243" t="s">
        <v>907</v>
      </c>
      <c r="B1261" s="220">
        <f>SUM(B1262:B1268)</f>
        <v>0</v>
      </c>
      <c r="C1261" s="221"/>
    </row>
    <row r="1262" spans="1:3" ht="19.5" customHeight="1">
      <c r="A1262" s="243" t="s">
        <v>889</v>
      </c>
      <c r="B1262" s="223"/>
      <c r="C1262" s="221"/>
    </row>
    <row r="1263" spans="1:3" ht="19.5" customHeight="1">
      <c r="A1263" s="243" t="s">
        <v>890</v>
      </c>
      <c r="B1263" s="223"/>
      <c r="C1263" s="221"/>
    </row>
    <row r="1264" spans="1:3" ht="19.5" customHeight="1">
      <c r="A1264" s="243" t="s">
        <v>891</v>
      </c>
      <c r="B1264" s="223"/>
      <c r="C1264" s="221"/>
    </row>
    <row r="1265" spans="1:3" ht="19.5" customHeight="1">
      <c r="A1265" s="243" t="s">
        <v>908</v>
      </c>
      <c r="B1265" s="223"/>
      <c r="C1265" s="221"/>
    </row>
    <row r="1266" spans="1:3" ht="19.5" customHeight="1">
      <c r="A1266" s="243" t="s">
        <v>909</v>
      </c>
      <c r="B1266" s="223"/>
      <c r="C1266" s="221"/>
    </row>
    <row r="1267" spans="1:3" ht="19.5" customHeight="1">
      <c r="A1267" s="243" t="s">
        <v>898</v>
      </c>
      <c r="B1267" s="223"/>
      <c r="C1267" s="221"/>
    </row>
    <row r="1268" spans="1:3" ht="19.5" customHeight="1">
      <c r="A1268" s="243" t="s">
        <v>910</v>
      </c>
      <c r="B1268" s="223"/>
      <c r="C1268" s="221"/>
    </row>
    <row r="1269" spans="1:3" ht="19.5" customHeight="1">
      <c r="A1269" s="243" t="s">
        <v>911</v>
      </c>
      <c r="B1269" s="220">
        <f>SUM(B1270:B1281)</f>
        <v>0</v>
      </c>
      <c r="C1269" s="221"/>
    </row>
    <row r="1270" spans="1:3" ht="19.5" customHeight="1">
      <c r="A1270" s="243" t="s">
        <v>889</v>
      </c>
      <c r="B1270" s="223"/>
      <c r="C1270" s="221"/>
    </row>
    <row r="1271" spans="1:3" ht="19.5" customHeight="1">
      <c r="A1271" s="243" t="s">
        <v>890</v>
      </c>
      <c r="B1271" s="223"/>
      <c r="C1271" s="221"/>
    </row>
    <row r="1272" spans="1:3" ht="19.5" customHeight="1">
      <c r="A1272" s="243" t="s">
        <v>891</v>
      </c>
      <c r="B1272" s="223"/>
      <c r="C1272" s="221"/>
    </row>
    <row r="1273" spans="1:3" ht="19.5" customHeight="1">
      <c r="A1273" s="243" t="s">
        <v>912</v>
      </c>
      <c r="B1273" s="223"/>
      <c r="C1273" s="221"/>
    </row>
    <row r="1274" spans="1:3" ht="19.5" customHeight="1">
      <c r="A1274" s="243" t="s">
        <v>913</v>
      </c>
      <c r="B1274" s="223"/>
      <c r="C1274" s="221"/>
    </row>
    <row r="1275" spans="1:3" ht="19.5" customHeight="1">
      <c r="A1275" s="243" t="s">
        <v>914</v>
      </c>
      <c r="B1275" s="223"/>
      <c r="C1275" s="221"/>
    </row>
    <row r="1276" spans="1:3" ht="19.5" customHeight="1">
      <c r="A1276" s="243" t="s">
        <v>915</v>
      </c>
      <c r="B1276" s="223"/>
      <c r="C1276" s="221"/>
    </row>
    <row r="1277" spans="1:3" ht="19.5" customHeight="1">
      <c r="A1277" s="243" t="s">
        <v>916</v>
      </c>
      <c r="B1277" s="223"/>
      <c r="C1277" s="221"/>
    </row>
    <row r="1278" spans="1:3" ht="19.5" customHeight="1">
      <c r="A1278" s="243" t="s">
        <v>917</v>
      </c>
      <c r="B1278" s="223"/>
      <c r="C1278" s="221"/>
    </row>
    <row r="1279" spans="1:3" ht="19.5" customHeight="1">
      <c r="A1279" s="243" t="s">
        <v>918</v>
      </c>
      <c r="B1279" s="223"/>
      <c r="C1279" s="221"/>
    </row>
    <row r="1280" spans="1:3" ht="19.5" customHeight="1">
      <c r="A1280" s="243" t="s">
        <v>919</v>
      </c>
      <c r="B1280" s="223"/>
      <c r="C1280" s="221"/>
    </row>
    <row r="1281" spans="1:3" ht="19.5" customHeight="1">
      <c r="A1281" s="243" t="s">
        <v>920</v>
      </c>
      <c r="B1281" s="223"/>
      <c r="C1281" s="221"/>
    </row>
    <row r="1282" spans="1:3" ht="19.5" customHeight="1">
      <c r="A1282" s="243" t="s">
        <v>921</v>
      </c>
      <c r="B1282" s="220">
        <f>SUM(B1283:B1285)</f>
        <v>300</v>
      </c>
      <c r="C1282" s="221"/>
    </row>
    <row r="1283" spans="1:3" ht="19.5" customHeight="1">
      <c r="A1283" s="243" t="s">
        <v>922</v>
      </c>
      <c r="B1283" s="223">
        <v>300</v>
      </c>
      <c r="C1283" s="221"/>
    </row>
    <row r="1284" spans="1:3" ht="19.5" customHeight="1">
      <c r="A1284" s="243" t="s">
        <v>923</v>
      </c>
      <c r="B1284" s="223"/>
      <c r="C1284" s="221"/>
    </row>
    <row r="1285" spans="1:3" ht="19.5" customHeight="1">
      <c r="A1285" s="243" t="s">
        <v>924</v>
      </c>
      <c r="B1285" s="223"/>
      <c r="C1285" s="221"/>
    </row>
    <row r="1286" spans="1:3" ht="19.5" customHeight="1">
      <c r="A1286" s="243" t="s">
        <v>925</v>
      </c>
      <c r="B1286" s="220">
        <f>SUM(B1287:B1291)</f>
        <v>0</v>
      </c>
      <c r="C1286" s="221"/>
    </row>
    <row r="1287" spans="1:3" ht="19.5" customHeight="1">
      <c r="A1287" s="243" t="s">
        <v>926</v>
      </c>
      <c r="B1287" s="223"/>
      <c r="C1287" s="221"/>
    </row>
    <row r="1288" spans="1:3" ht="19.5" customHeight="1">
      <c r="A1288" s="243" t="s">
        <v>927</v>
      </c>
      <c r="B1288" s="223"/>
      <c r="C1288" s="221"/>
    </row>
    <row r="1289" spans="1:3" ht="19.5" customHeight="1">
      <c r="A1289" s="243" t="s">
        <v>928</v>
      </c>
      <c r="B1289" s="223"/>
      <c r="C1289" s="221"/>
    </row>
    <row r="1290" spans="1:3" ht="19.5" customHeight="1">
      <c r="A1290" s="243" t="s">
        <v>929</v>
      </c>
      <c r="B1290" s="223"/>
      <c r="C1290" s="221"/>
    </row>
    <row r="1291" spans="1:3" ht="19.5" customHeight="1">
      <c r="A1291" s="243" t="s">
        <v>930</v>
      </c>
      <c r="B1291" s="223"/>
      <c r="C1291" s="221"/>
    </row>
    <row r="1292" spans="1:3" ht="19.5" customHeight="1">
      <c r="A1292" s="243" t="s">
        <v>931</v>
      </c>
      <c r="B1292" s="223"/>
      <c r="C1292" s="221"/>
    </row>
    <row r="1293" spans="1:3" ht="19.5" customHeight="1">
      <c r="A1293" s="244" t="s">
        <v>932</v>
      </c>
      <c r="B1293" s="223">
        <v>4900</v>
      </c>
      <c r="C1293" s="221"/>
    </row>
    <row r="1294" spans="1:3" ht="19.5" customHeight="1">
      <c r="A1294" s="244" t="s">
        <v>933</v>
      </c>
      <c r="B1294" s="236">
        <f>B1295</f>
        <v>10000</v>
      </c>
      <c r="C1294" s="221"/>
    </row>
    <row r="1295" spans="1:3" ht="19.5" customHeight="1">
      <c r="A1295" s="244" t="s">
        <v>934</v>
      </c>
      <c r="B1295" s="220">
        <f>SUM(B1296:B1299)</f>
        <v>10000</v>
      </c>
      <c r="C1295" s="221"/>
    </row>
    <row r="1296" spans="1:3" ht="19.5" customHeight="1">
      <c r="A1296" s="244" t="s">
        <v>935</v>
      </c>
      <c r="B1296" s="223">
        <v>10000</v>
      </c>
      <c r="C1296" s="221"/>
    </row>
    <row r="1297" spans="1:3" ht="19.5" customHeight="1">
      <c r="A1297" s="244" t="s">
        <v>936</v>
      </c>
      <c r="B1297" s="223"/>
      <c r="C1297" s="221"/>
    </row>
    <row r="1298" spans="1:3" ht="19.5" customHeight="1">
      <c r="A1298" s="244" t="s">
        <v>937</v>
      </c>
      <c r="B1298" s="223"/>
      <c r="C1298" s="221"/>
    </row>
    <row r="1299" spans="1:3" ht="19.5" customHeight="1">
      <c r="A1299" s="244" t="s">
        <v>938</v>
      </c>
      <c r="B1299" s="223"/>
      <c r="C1299" s="221"/>
    </row>
    <row r="1300" spans="1:3" ht="19.5" customHeight="1">
      <c r="A1300" s="218" t="s">
        <v>939</v>
      </c>
      <c r="B1300" s="236">
        <f>B1301</f>
        <v>0</v>
      </c>
      <c r="C1300" s="221"/>
    </row>
    <row r="1301" spans="1:3" ht="19.5" customHeight="1">
      <c r="A1301" s="218" t="s">
        <v>940</v>
      </c>
      <c r="B1301" s="241"/>
      <c r="C1301" s="240"/>
    </row>
    <row r="1302" spans="1:3" ht="19.5" customHeight="1">
      <c r="A1302" s="218" t="s">
        <v>941</v>
      </c>
      <c r="B1302" s="236">
        <f>B1303+B1304</f>
        <v>0</v>
      </c>
      <c r="C1302" s="221"/>
    </row>
    <row r="1303" spans="1:3" ht="19.5" customHeight="1">
      <c r="A1303" s="218" t="s">
        <v>942</v>
      </c>
      <c r="B1303" s="223"/>
      <c r="C1303" s="221"/>
    </row>
    <row r="1304" spans="1:3" ht="19.5" customHeight="1">
      <c r="A1304" s="218" t="s">
        <v>943</v>
      </c>
      <c r="B1304" s="223"/>
      <c r="C1304" s="221"/>
    </row>
    <row r="1305" spans="1:3" ht="19.5" customHeight="1">
      <c r="A1305" s="218"/>
      <c r="B1305" s="246"/>
      <c r="C1305" s="221"/>
    </row>
    <row r="1306" spans="1:3" ht="19.5" customHeight="1">
      <c r="A1306" s="218"/>
      <c r="B1306" s="246"/>
      <c r="C1306" s="221"/>
    </row>
    <row r="1307" spans="1:3" ht="19.5" customHeight="1">
      <c r="A1307" s="247" t="s">
        <v>944</v>
      </c>
      <c r="B1307" s="236">
        <f>B5+B251+B254+B266+B355+B409+B465+B521+B638+B709+B782+B801+B926+B990+B1056+B1076+B1091+B1101+B1165+B1183+B1236+B1294+B1300+B1302+B1293</f>
        <v>493176</v>
      </c>
      <c r="C1307" s="221"/>
    </row>
  </sheetData>
  <autoFilter ref="A4:D1304"/>
  <mergeCells count="1">
    <mergeCell ref="A2:C2"/>
  </mergeCells>
  <printOptions horizontalCentered="1"/>
  <pageMargins left="0.3138888888888889" right="0.3138888888888889" top="0.3541666666666667" bottom="0.3541666666666667" header="0.3138888888888889" footer="0.3138888888888889"/>
  <pageSetup orientation="portrait" paperSize="9" scale="8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31"/>
  <sheetViews>
    <sheetView showGridLines="0" showZeros="0" workbookViewId="0" topLeftCell="A1">
      <selection activeCell="J19" sqref="J19"/>
    </sheetView>
  </sheetViews>
  <sheetFormatPr defaultColWidth="6.875" defaultRowHeight="12.75" customHeight="1"/>
  <cols>
    <col min="1" max="1" width="17.375" style="266" customWidth="1"/>
    <col min="2" max="2" width="34.125" style="266" customWidth="1"/>
    <col min="3" max="3" width="24.125" style="266" customWidth="1"/>
    <col min="4" max="16384" width="6.875" style="266" customWidth="1"/>
  </cols>
  <sheetData>
    <row r="1" spans="1:3" s="261" customFormat="1" ht="24.75" customHeight="1">
      <c r="A1" s="306" t="s">
        <v>946</v>
      </c>
      <c r="B1" s="306"/>
      <c r="C1" s="306"/>
    </row>
    <row r="2" spans="1:3" s="263" customFormat="1" ht="12.75" customHeight="1">
      <c r="A2" s="309" t="s">
        <v>970</v>
      </c>
      <c r="B2" s="310"/>
      <c r="C2" s="262" t="s">
        <v>273</v>
      </c>
    </row>
    <row r="3" spans="1:3" ht="23.25" customHeight="1">
      <c r="A3" s="264" t="s">
        <v>947</v>
      </c>
      <c r="B3" s="264" t="s">
        <v>214</v>
      </c>
      <c r="C3" s="265" t="s">
        <v>159</v>
      </c>
    </row>
    <row r="4" spans="1:3" s="270" customFormat="1" ht="23.25" customHeight="1">
      <c r="A4" s="267"/>
      <c r="B4" s="268" t="s">
        <v>30</v>
      </c>
      <c r="C4" s="269">
        <v>1015935805</v>
      </c>
    </row>
    <row r="5" spans="1:3" s="270" customFormat="1" ht="23.25" customHeight="1">
      <c r="A5" s="271">
        <v>501</v>
      </c>
      <c r="B5" s="272" t="s">
        <v>948</v>
      </c>
      <c r="C5" s="273">
        <v>692578634</v>
      </c>
    </row>
    <row r="6" spans="1:3" s="270" customFormat="1" ht="23.25" customHeight="1">
      <c r="A6" s="267">
        <v>50101</v>
      </c>
      <c r="B6" s="268" t="s">
        <v>949</v>
      </c>
      <c r="C6" s="273">
        <v>479969758</v>
      </c>
    </row>
    <row r="7" spans="1:3" s="270" customFormat="1" ht="23.25" customHeight="1">
      <c r="A7" s="267">
        <v>50102</v>
      </c>
      <c r="B7" s="268" t="s">
        <v>950</v>
      </c>
      <c r="C7" s="273">
        <v>0</v>
      </c>
    </row>
    <row r="8" spans="1:3" s="270" customFormat="1" ht="23.25" customHeight="1">
      <c r="A8" s="267">
        <v>50103</v>
      </c>
      <c r="B8" s="268" t="s">
        <v>951</v>
      </c>
      <c r="C8" s="273">
        <v>0</v>
      </c>
    </row>
    <row r="9" spans="1:3" s="270" customFormat="1" ht="23.25" customHeight="1">
      <c r="A9" s="267">
        <v>50199</v>
      </c>
      <c r="B9" s="268" t="s">
        <v>952</v>
      </c>
      <c r="C9" s="273">
        <v>212608876</v>
      </c>
    </row>
    <row r="10" spans="1:3" s="270" customFormat="1" ht="23.25" customHeight="1">
      <c r="A10" s="271">
        <v>502</v>
      </c>
      <c r="B10" s="272" t="s">
        <v>953</v>
      </c>
      <c r="C10" s="273">
        <v>95593000</v>
      </c>
    </row>
    <row r="11" spans="1:3" s="270" customFormat="1" ht="23.25" customHeight="1">
      <c r="A11" s="267">
        <v>50201</v>
      </c>
      <c r="B11" s="268" t="s">
        <v>954</v>
      </c>
      <c r="C11" s="273">
        <v>66101033.21</v>
      </c>
    </row>
    <row r="12" spans="1:3" s="270" customFormat="1" ht="23.25" customHeight="1">
      <c r="A12" s="267">
        <v>50202</v>
      </c>
      <c r="B12" s="268" t="s">
        <v>45</v>
      </c>
      <c r="C12" s="273">
        <v>2778000</v>
      </c>
    </row>
    <row r="13" spans="1:3" s="270" customFormat="1" ht="23.25" customHeight="1">
      <c r="A13" s="267">
        <v>50203</v>
      </c>
      <c r="B13" s="268" t="s">
        <v>955</v>
      </c>
      <c r="C13" s="273">
        <v>1262002</v>
      </c>
    </row>
    <row r="14" spans="1:3" s="270" customFormat="1" ht="23.25" customHeight="1">
      <c r="A14" s="267">
        <v>50204</v>
      </c>
      <c r="B14" s="268" t="s">
        <v>956</v>
      </c>
      <c r="C14" s="273">
        <v>55000</v>
      </c>
    </row>
    <row r="15" spans="1:3" s="270" customFormat="1" ht="23.25" customHeight="1">
      <c r="A15" s="267">
        <v>50205</v>
      </c>
      <c r="B15" s="268" t="s">
        <v>957</v>
      </c>
      <c r="C15" s="273">
        <v>4646734</v>
      </c>
    </row>
    <row r="16" spans="1:3" s="270" customFormat="1" ht="23.25" customHeight="1">
      <c r="A16" s="267">
        <v>50206</v>
      </c>
      <c r="B16" s="268" t="s">
        <v>958</v>
      </c>
      <c r="C16" s="273">
        <v>6399500</v>
      </c>
    </row>
    <row r="17" spans="1:3" s="270" customFormat="1" ht="23.25" customHeight="1">
      <c r="A17" s="267">
        <v>50207</v>
      </c>
      <c r="B17" s="268" t="s">
        <v>959</v>
      </c>
      <c r="C17" s="273">
        <v>20000</v>
      </c>
    </row>
    <row r="18" spans="1:3" s="270" customFormat="1" ht="23.25" customHeight="1">
      <c r="A18" s="267">
        <v>50208</v>
      </c>
      <c r="B18" s="268" t="s">
        <v>960</v>
      </c>
      <c r="C18" s="273">
        <v>8710000</v>
      </c>
    </row>
    <row r="19" spans="1:3" s="270" customFormat="1" ht="23.25" customHeight="1">
      <c r="A19" s="267">
        <v>50209</v>
      </c>
      <c r="B19" s="268" t="s">
        <v>961</v>
      </c>
      <c r="C19" s="273">
        <v>3048370</v>
      </c>
    </row>
    <row r="20" spans="1:3" s="270" customFormat="1" ht="23.25" customHeight="1">
      <c r="A20" s="267">
        <v>50299</v>
      </c>
      <c r="B20" s="268" t="s">
        <v>962</v>
      </c>
      <c r="C20" s="273">
        <v>2572360.79</v>
      </c>
    </row>
    <row r="21" spans="1:3" s="270" customFormat="1" ht="23.25" customHeight="1">
      <c r="A21" s="271">
        <v>505</v>
      </c>
      <c r="B21" s="272" t="s">
        <v>971</v>
      </c>
      <c r="C21" s="273">
        <v>221762288</v>
      </c>
    </row>
    <row r="22" spans="1:3" s="270" customFormat="1" ht="23.25" customHeight="1">
      <c r="A22" s="267">
        <v>50501</v>
      </c>
      <c r="B22" s="268" t="s">
        <v>972</v>
      </c>
      <c r="C22" s="273">
        <v>202293288</v>
      </c>
    </row>
    <row r="23" spans="1:3" s="270" customFormat="1" ht="23.25" customHeight="1">
      <c r="A23" s="267">
        <v>50502</v>
      </c>
      <c r="B23" s="268" t="s">
        <v>973</v>
      </c>
      <c r="C23" s="273">
        <v>19469000</v>
      </c>
    </row>
    <row r="24" spans="1:3" s="270" customFormat="1" ht="23.25" customHeight="1">
      <c r="A24" s="267">
        <v>50599</v>
      </c>
      <c r="B24" s="268" t="s">
        <v>974</v>
      </c>
      <c r="C24" s="273">
        <v>0</v>
      </c>
    </row>
    <row r="25" spans="1:3" s="270" customFormat="1" ht="23.25" customHeight="1">
      <c r="A25" s="271">
        <v>509</v>
      </c>
      <c r="B25" s="272" t="s">
        <v>963</v>
      </c>
      <c r="C25" s="273">
        <v>6001883</v>
      </c>
    </row>
    <row r="26" spans="1:3" s="270" customFormat="1" ht="23.25" customHeight="1">
      <c r="A26" s="267">
        <v>50901</v>
      </c>
      <c r="B26" s="268" t="s">
        <v>964</v>
      </c>
      <c r="C26" s="273">
        <v>5898631</v>
      </c>
    </row>
    <row r="27" spans="1:3" s="270" customFormat="1" ht="23.25" customHeight="1">
      <c r="A27" s="267">
        <v>50902</v>
      </c>
      <c r="B27" s="268" t="s">
        <v>965</v>
      </c>
      <c r="C27" s="273">
        <v>0</v>
      </c>
    </row>
    <row r="28" spans="1:3" s="270" customFormat="1" ht="23.25" customHeight="1">
      <c r="A28" s="267">
        <v>50903</v>
      </c>
      <c r="B28" s="268" t="s">
        <v>966</v>
      </c>
      <c r="C28" s="273">
        <v>0</v>
      </c>
    </row>
    <row r="29" spans="1:3" s="270" customFormat="1" ht="23.25" customHeight="1">
      <c r="A29" s="267">
        <v>50905</v>
      </c>
      <c r="B29" s="268" t="s">
        <v>967</v>
      </c>
      <c r="C29" s="273">
        <v>0</v>
      </c>
    </row>
    <row r="30" spans="1:3" s="270" customFormat="1" ht="23.25" customHeight="1">
      <c r="A30" s="267">
        <v>50999</v>
      </c>
      <c r="B30" s="268" t="s">
        <v>968</v>
      </c>
      <c r="C30" s="273">
        <v>103252</v>
      </c>
    </row>
    <row r="31" spans="1:3" ht="23.25" customHeight="1">
      <c r="A31" s="307" t="s">
        <v>969</v>
      </c>
      <c r="B31" s="307"/>
      <c r="C31" s="308"/>
    </row>
  </sheetData>
  <sheetProtection formatCells="0" formatColumns="0" formatRows="0"/>
  <mergeCells count="3">
    <mergeCell ref="A1:C1"/>
    <mergeCell ref="A31:C31"/>
    <mergeCell ref="A2:B2"/>
  </mergeCells>
  <printOptions horizontalCentered="1"/>
  <pageMargins left="0.5118110048489307" right="0.19685039370078738" top="0.5905511811023622" bottom="0.9842519685039369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D19"/>
  <sheetViews>
    <sheetView zoomScalePageLayoutView="0" workbookViewId="0" topLeftCell="A1">
      <selection activeCell="D14" sqref="D14"/>
    </sheetView>
  </sheetViews>
  <sheetFormatPr defaultColWidth="8.25390625" defaultRowHeight="14.25"/>
  <cols>
    <col min="1" max="1" width="45.50390625" style="11" customWidth="1"/>
    <col min="2" max="2" width="14.375" style="11" customWidth="1"/>
    <col min="3" max="3" width="45.50390625" style="11" customWidth="1"/>
    <col min="4" max="4" width="14.375" style="11" customWidth="1"/>
    <col min="5" max="16384" width="8.25390625" style="11" customWidth="1"/>
  </cols>
  <sheetData>
    <row r="1" spans="1:4" ht="25.5" customHeight="1">
      <c r="A1" s="311" t="s">
        <v>311</v>
      </c>
      <c r="B1" s="311"/>
      <c r="C1" s="311"/>
      <c r="D1" s="311"/>
    </row>
    <row r="2" spans="1:4" ht="25.5" customHeight="1">
      <c r="A2" s="12"/>
      <c r="B2" s="13"/>
      <c r="C2" s="13"/>
      <c r="D2" s="14" t="s">
        <v>35</v>
      </c>
    </row>
    <row r="3" spans="1:4" ht="21" customHeight="1">
      <c r="A3" s="312" t="s">
        <v>157</v>
      </c>
      <c r="B3" s="313"/>
      <c r="C3" s="312" t="s">
        <v>158</v>
      </c>
      <c r="D3" s="314"/>
    </row>
    <row r="4" spans="1:4" ht="21" customHeight="1">
      <c r="A4" s="15" t="s">
        <v>32</v>
      </c>
      <c r="B4" s="16" t="s">
        <v>159</v>
      </c>
      <c r="C4" s="15" t="s">
        <v>32</v>
      </c>
      <c r="D4" s="16" t="s">
        <v>159</v>
      </c>
    </row>
    <row r="5" spans="1:4" ht="21" customHeight="1">
      <c r="A5" s="17" t="s">
        <v>236</v>
      </c>
      <c r="B5" s="18">
        <v>180000</v>
      </c>
      <c r="C5" s="17" t="s">
        <v>237</v>
      </c>
      <c r="D5" s="18">
        <f>SUM(D6:D9)</f>
        <v>133678</v>
      </c>
    </row>
    <row r="6" spans="1:4" ht="21" customHeight="1">
      <c r="A6" s="17" t="s">
        <v>238</v>
      </c>
      <c r="B6" s="18">
        <v>300</v>
      </c>
      <c r="C6" s="17" t="s">
        <v>239</v>
      </c>
      <c r="D6" s="18">
        <v>133478</v>
      </c>
    </row>
    <row r="7" spans="1:4" ht="21" customHeight="1">
      <c r="A7" s="17" t="s">
        <v>240</v>
      </c>
      <c r="B7" s="18">
        <v>1300</v>
      </c>
      <c r="C7" s="17" t="s">
        <v>241</v>
      </c>
      <c r="D7" s="18"/>
    </row>
    <row r="8" spans="1:4" ht="21" customHeight="1">
      <c r="A8" s="17" t="s">
        <v>242</v>
      </c>
      <c r="B8" s="18"/>
      <c r="C8" s="17" t="s">
        <v>243</v>
      </c>
      <c r="D8" s="18">
        <v>200</v>
      </c>
    </row>
    <row r="9" spans="1:4" ht="21" customHeight="1">
      <c r="A9" s="17"/>
      <c r="B9" s="18"/>
      <c r="C9" s="17" t="s">
        <v>244</v>
      </c>
      <c r="D9" s="18"/>
    </row>
    <row r="10" spans="1:4" ht="21" customHeight="1">
      <c r="A10" s="19"/>
      <c r="B10" s="18"/>
      <c r="C10" s="20" t="s">
        <v>245</v>
      </c>
      <c r="D10" s="18">
        <f>SUM(D11)</f>
        <v>0</v>
      </c>
    </row>
    <row r="11" spans="1:4" ht="21" customHeight="1">
      <c r="A11" s="19"/>
      <c r="B11" s="18"/>
      <c r="C11" s="21" t="s">
        <v>246</v>
      </c>
      <c r="D11" s="18"/>
    </row>
    <row r="12" spans="1:4" ht="21" customHeight="1">
      <c r="A12" s="22" t="s">
        <v>247</v>
      </c>
      <c r="B12" s="18">
        <f>SUM(B5:B11)</f>
        <v>181600</v>
      </c>
      <c r="C12" s="22" t="s">
        <v>248</v>
      </c>
      <c r="D12" s="18">
        <f>SUM(D5,D10)</f>
        <v>133678</v>
      </c>
    </row>
    <row r="13" spans="1:4" ht="21" customHeight="1">
      <c r="A13" s="23" t="s">
        <v>249</v>
      </c>
      <c r="B13" s="18"/>
      <c r="C13" s="23" t="s">
        <v>250</v>
      </c>
      <c r="D13" s="18"/>
    </row>
    <row r="14" spans="1:4" ht="21" customHeight="1">
      <c r="A14" s="18" t="s">
        <v>251</v>
      </c>
      <c r="B14" s="18"/>
      <c r="C14" s="18" t="s">
        <v>252</v>
      </c>
      <c r="D14" s="18">
        <v>200</v>
      </c>
    </row>
    <row r="15" spans="1:4" ht="21" customHeight="1">
      <c r="A15" s="18" t="s">
        <v>253</v>
      </c>
      <c r="B15" s="18"/>
      <c r="C15" s="18" t="s">
        <v>254</v>
      </c>
      <c r="D15" s="18"/>
    </row>
    <row r="16" spans="1:4" ht="21" customHeight="1">
      <c r="A16" s="18" t="s">
        <v>255</v>
      </c>
      <c r="B16" s="18"/>
      <c r="C16" s="18" t="s">
        <v>256</v>
      </c>
      <c r="D16" s="18">
        <v>200</v>
      </c>
    </row>
    <row r="17" spans="1:4" ht="21" customHeight="1">
      <c r="A17" s="18" t="s">
        <v>257</v>
      </c>
      <c r="B17" s="18"/>
      <c r="C17" s="18" t="s">
        <v>258</v>
      </c>
      <c r="D17" s="18">
        <v>47722</v>
      </c>
    </row>
    <row r="18" spans="1:4" ht="21" customHeight="1">
      <c r="A18" s="18" t="s">
        <v>259</v>
      </c>
      <c r="B18" s="18"/>
      <c r="C18" s="18" t="s">
        <v>260</v>
      </c>
      <c r="D18" s="18"/>
    </row>
    <row r="19" spans="1:4" ht="21" customHeight="1">
      <c r="A19" s="22" t="s">
        <v>206</v>
      </c>
      <c r="B19" s="18">
        <f>SUM(B12,B14,B17,B18)</f>
        <v>181600</v>
      </c>
      <c r="C19" s="22" t="s">
        <v>207</v>
      </c>
      <c r="D19" s="18">
        <f>SUM(D12,D14,D17,D18)</f>
        <v>181600</v>
      </c>
    </row>
  </sheetData>
  <sheetProtection/>
  <mergeCells count="3">
    <mergeCell ref="A1:D1"/>
    <mergeCell ref="A3:B3"/>
    <mergeCell ref="C3:D3"/>
  </mergeCells>
  <printOptions horizontalCentered="1"/>
  <pageMargins left="0.55" right="0.55" top="0.984027777777778" bottom="0.590277777777778" header="0.510416666666667" footer="0.510416666666667"/>
  <pageSetup firstPageNumber="18" useFirstPageNumber="1" horizontalDpi="600" verticalDpi="600" orientation="landscape" paperSize="9" r:id="rId1"/>
  <headerFooter alignWithMargins="0">
    <oddHeader>&amp;R附表5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176"/>
  <sheetViews>
    <sheetView showZeros="0" workbookViewId="0" topLeftCell="A1">
      <selection activeCell="B11" sqref="B11"/>
    </sheetView>
  </sheetViews>
  <sheetFormatPr defaultColWidth="8.75390625" defaultRowHeight="14.25"/>
  <cols>
    <col min="1" max="1" width="44.125" style="152" customWidth="1"/>
    <col min="2" max="2" width="28.00390625" style="141" customWidth="1"/>
    <col min="3" max="16384" width="8.75390625" style="142" customWidth="1"/>
  </cols>
  <sheetData>
    <row r="1" ht="19.5" customHeight="1">
      <c r="A1" s="140"/>
    </row>
    <row r="2" spans="1:2" s="143" customFormat="1" ht="27" customHeight="1">
      <c r="A2" s="315" t="s">
        <v>316</v>
      </c>
      <c r="B2" s="315"/>
    </row>
    <row r="3" spans="1:2" ht="18" customHeight="1">
      <c r="A3" s="316" t="s">
        <v>35</v>
      </c>
      <c r="B3" s="317"/>
    </row>
    <row r="4" spans="1:2" ht="15.75" customHeight="1">
      <c r="A4" s="318" t="s">
        <v>313</v>
      </c>
      <c r="B4" s="320" t="s">
        <v>322</v>
      </c>
    </row>
    <row r="5" spans="1:2" ht="21" customHeight="1">
      <c r="A5" s="319"/>
      <c r="B5" s="321"/>
    </row>
    <row r="6" spans="1:2" ht="26.25" customHeight="1">
      <c r="A6" s="144" t="s">
        <v>314</v>
      </c>
      <c r="B6" s="145">
        <v>180000</v>
      </c>
    </row>
    <row r="7" spans="1:2" ht="26.25" customHeight="1">
      <c r="A7" s="144" t="s">
        <v>315</v>
      </c>
      <c r="B7" s="145">
        <v>300</v>
      </c>
    </row>
    <row r="8" spans="1:2" ht="26.25" customHeight="1">
      <c r="A8" s="17" t="s">
        <v>240</v>
      </c>
      <c r="B8" s="154">
        <v>1300</v>
      </c>
    </row>
    <row r="9" spans="1:2" ht="26.25" customHeight="1">
      <c r="A9" s="146"/>
      <c r="B9" s="147"/>
    </row>
    <row r="10" spans="1:2" ht="31.5" customHeight="1">
      <c r="A10" s="148"/>
      <c r="B10" s="145"/>
    </row>
    <row r="11" spans="1:2" ht="31.5" customHeight="1">
      <c r="A11" s="148"/>
      <c r="B11" s="145"/>
    </row>
    <row r="12" spans="1:2" ht="26.25" customHeight="1">
      <c r="A12" s="149" t="s">
        <v>247</v>
      </c>
      <c r="B12" s="145">
        <f>SUM(B6:B11)</f>
        <v>181600</v>
      </c>
    </row>
    <row r="13" spans="1:2" ht="12.75">
      <c r="A13" s="150"/>
      <c r="B13" s="151"/>
    </row>
    <row r="14" spans="1:2" ht="12.75">
      <c r="A14" s="150"/>
      <c r="B14" s="151"/>
    </row>
    <row r="15" spans="1:2" ht="12.75">
      <c r="A15" s="150"/>
      <c r="B15" s="151"/>
    </row>
    <row r="16" spans="1:2" ht="12.75">
      <c r="A16" s="150"/>
      <c r="B16" s="151"/>
    </row>
    <row r="17" spans="1:2" ht="12.75">
      <c r="A17" s="150"/>
      <c r="B17" s="151"/>
    </row>
    <row r="18" spans="1:2" ht="12.75">
      <c r="A18" s="150"/>
      <c r="B18" s="151"/>
    </row>
    <row r="19" spans="1:2" ht="12.75">
      <c r="A19" s="150"/>
      <c r="B19" s="151"/>
    </row>
    <row r="20" spans="1:2" ht="12.75">
      <c r="A20" s="150"/>
      <c r="B20" s="151"/>
    </row>
    <row r="21" spans="1:2" ht="12.75">
      <c r="A21" s="150"/>
      <c r="B21" s="151"/>
    </row>
    <row r="22" spans="1:2" ht="12.75">
      <c r="A22" s="150"/>
      <c r="B22" s="151"/>
    </row>
    <row r="23" spans="1:2" ht="12.75">
      <c r="A23" s="150"/>
      <c r="B23" s="151"/>
    </row>
    <row r="24" spans="1:2" ht="12.75">
      <c r="A24" s="150"/>
      <c r="B24" s="151"/>
    </row>
    <row r="25" spans="1:2" ht="12.75">
      <c r="A25" s="150"/>
      <c r="B25" s="151"/>
    </row>
    <row r="26" spans="1:2" ht="12.75">
      <c r="A26" s="150"/>
      <c r="B26" s="151"/>
    </row>
    <row r="27" spans="1:2" ht="12.75">
      <c r="A27" s="150"/>
      <c r="B27" s="151"/>
    </row>
    <row r="28" spans="1:2" ht="12.75">
      <c r="A28" s="150"/>
      <c r="B28" s="151"/>
    </row>
    <row r="29" spans="1:2" ht="12.75">
      <c r="A29" s="150"/>
      <c r="B29" s="151"/>
    </row>
    <row r="30" spans="1:2" ht="12.75">
      <c r="A30" s="150"/>
      <c r="B30" s="151"/>
    </row>
    <row r="31" spans="1:2" ht="12.75">
      <c r="A31" s="150"/>
      <c r="B31" s="151"/>
    </row>
    <row r="32" spans="1:2" ht="12.75">
      <c r="A32" s="150"/>
      <c r="B32" s="151"/>
    </row>
    <row r="33" spans="1:2" ht="12.75">
      <c r="A33" s="150"/>
      <c r="B33" s="151"/>
    </row>
    <row r="34" spans="1:2" ht="12.75">
      <c r="A34" s="150"/>
      <c r="B34" s="151"/>
    </row>
    <row r="35" spans="1:2" ht="12.75">
      <c r="A35" s="150"/>
      <c r="B35" s="151"/>
    </row>
    <row r="36" spans="1:2" ht="12.75">
      <c r="A36" s="150"/>
      <c r="B36" s="151"/>
    </row>
    <row r="37" spans="1:2" ht="12.75">
      <c r="A37" s="150"/>
      <c r="B37" s="151"/>
    </row>
    <row r="38" spans="1:2" ht="12.75">
      <c r="A38" s="150"/>
      <c r="B38" s="151"/>
    </row>
    <row r="39" spans="1:2" ht="12.75">
      <c r="A39" s="150"/>
      <c r="B39" s="151"/>
    </row>
    <row r="40" spans="1:2" ht="12.75">
      <c r="A40" s="150"/>
      <c r="B40" s="151"/>
    </row>
    <row r="41" spans="1:2" ht="12.75">
      <c r="A41" s="150"/>
      <c r="B41" s="151"/>
    </row>
    <row r="42" spans="1:2" ht="12.75">
      <c r="A42" s="150"/>
      <c r="B42" s="151"/>
    </row>
    <row r="43" spans="1:2" ht="12.75">
      <c r="A43" s="150"/>
      <c r="B43" s="151"/>
    </row>
    <row r="44" spans="1:2" ht="12.75">
      <c r="A44" s="150"/>
      <c r="B44" s="151"/>
    </row>
    <row r="45" spans="1:2" ht="12.75">
      <c r="A45" s="150"/>
      <c r="B45" s="151"/>
    </row>
    <row r="46" spans="1:2" ht="12.75">
      <c r="A46" s="150"/>
      <c r="B46" s="151"/>
    </row>
    <row r="47" spans="1:2" ht="12.75">
      <c r="A47" s="150"/>
      <c r="B47" s="151"/>
    </row>
    <row r="48" spans="1:2" ht="12.75">
      <c r="A48" s="150"/>
      <c r="B48" s="151"/>
    </row>
    <row r="49" spans="1:2" ht="12.75">
      <c r="A49" s="150"/>
      <c r="B49" s="151"/>
    </row>
    <row r="50" spans="1:2" ht="12.75">
      <c r="A50" s="150"/>
      <c r="B50" s="151"/>
    </row>
    <row r="51" spans="1:2" ht="12.75">
      <c r="A51" s="150"/>
      <c r="B51" s="151"/>
    </row>
    <row r="52" spans="1:2" ht="12.75">
      <c r="A52" s="150"/>
      <c r="B52" s="151"/>
    </row>
    <row r="53" spans="1:2" ht="12.75">
      <c r="A53" s="150"/>
      <c r="B53" s="151"/>
    </row>
    <row r="54" spans="1:2" ht="12.75">
      <c r="A54" s="150"/>
      <c r="B54" s="151"/>
    </row>
    <row r="55" spans="1:2" ht="12.75">
      <c r="A55" s="150"/>
      <c r="B55" s="151"/>
    </row>
    <row r="56" spans="1:2" ht="12.75">
      <c r="A56" s="150"/>
      <c r="B56" s="151"/>
    </row>
    <row r="57" spans="1:2" ht="12.75">
      <c r="A57" s="150"/>
      <c r="B57" s="151"/>
    </row>
    <row r="58" spans="1:2" ht="12.75">
      <c r="A58" s="150"/>
      <c r="B58" s="151"/>
    </row>
    <row r="59" spans="1:2" ht="12.75">
      <c r="A59" s="150"/>
      <c r="B59" s="151"/>
    </row>
    <row r="60" spans="1:2" ht="12.75">
      <c r="A60" s="150"/>
      <c r="B60" s="151"/>
    </row>
    <row r="61" spans="1:2" ht="12.75">
      <c r="A61" s="150"/>
      <c r="B61" s="151"/>
    </row>
    <row r="62" spans="1:2" ht="12.75">
      <c r="A62" s="150"/>
      <c r="B62" s="151"/>
    </row>
    <row r="63" spans="1:2" ht="12.75">
      <c r="A63" s="150"/>
      <c r="B63" s="151"/>
    </row>
    <row r="64" spans="1:2" ht="12.75">
      <c r="A64" s="150"/>
      <c r="B64" s="151"/>
    </row>
    <row r="65" spans="1:2" ht="12.75">
      <c r="A65" s="150"/>
      <c r="B65" s="151"/>
    </row>
    <row r="66" spans="1:2" ht="12.75">
      <c r="A66" s="150"/>
      <c r="B66" s="151"/>
    </row>
    <row r="67" spans="1:2" ht="12.75">
      <c r="A67" s="150"/>
      <c r="B67" s="151"/>
    </row>
    <row r="68" spans="1:2" ht="12.75">
      <c r="A68" s="150"/>
      <c r="B68" s="151"/>
    </row>
    <row r="69" spans="1:2" ht="12.75">
      <c r="A69" s="150"/>
      <c r="B69" s="151"/>
    </row>
    <row r="70" spans="1:2" ht="12.75">
      <c r="A70" s="150"/>
      <c r="B70" s="151"/>
    </row>
    <row r="71" spans="1:2" ht="12.75">
      <c r="A71" s="150"/>
      <c r="B71" s="151"/>
    </row>
    <row r="72" spans="1:2" ht="12.75">
      <c r="A72" s="150"/>
      <c r="B72" s="151"/>
    </row>
    <row r="73" spans="1:2" ht="12.75">
      <c r="A73" s="150"/>
      <c r="B73" s="151"/>
    </row>
    <row r="74" spans="1:2" ht="12.75">
      <c r="A74" s="150"/>
      <c r="B74" s="151"/>
    </row>
    <row r="75" spans="1:2" ht="12.75">
      <c r="A75" s="150"/>
      <c r="B75" s="151"/>
    </row>
    <row r="76" spans="1:2" ht="12.75">
      <c r="A76" s="150"/>
      <c r="B76" s="151"/>
    </row>
    <row r="77" spans="1:2" ht="12.75">
      <c r="A77" s="150"/>
      <c r="B77" s="151"/>
    </row>
    <row r="78" spans="1:2" ht="12.75">
      <c r="A78" s="150"/>
      <c r="B78" s="151"/>
    </row>
    <row r="79" spans="1:2" ht="12.75">
      <c r="A79" s="150"/>
      <c r="B79" s="151"/>
    </row>
    <row r="80" spans="1:2" ht="12.75">
      <c r="A80" s="150"/>
      <c r="B80" s="151"/>
    </row>
    <row r="81" spans="1:2" ht="12.75">
      <c r="A81" s="150"/>
      <c r="B81" s="151"/>
    </row>
    <row r="82" spans="1:2" ht="12.75">
      <c r="A82" s="150"/>
      <c r="B82" s="151"/>
    </row>
    <row r="83" spans="1:2" ht="12.75">
      <c r="A83" s="150"/>
      <c r="B83" s="151"/>
    </row>
    <row r="84" spans="1:2" ht="12.75">
      <c r="A84" s="150"/>
      <c r="B84" s="151"/>
    </row>
    <row r="85" spans="1:2" ht="12.75">
      <c r="A85" s="150"/>
      <c r="B85" s="151"/>
    </row>
    <row r="86" spans="1:2" ht="12.75">
      <c r="A86" s="150"/>
      <c r="B86" s="151"/>
    </row>
    <row r="87" spans="1:2" ht="12.75">
      <c r="A87" s="150"/>
      <c r="B87" s="151"/>
    </row>
    <row r="88" spans="1:2" ht="12.75">
      <c r="A88" s="150"/>
      <c r="B88" s="151"/>
    </row>
    <row r="89" spans="1:2" ht="12.75">
      <c r="A89" s="150"/>
      <c r="B89" s="151"/>
    </row>
    <row r="90" spans="1:2" ht="12.75">
      <c r="A90" s="150"/>
      <c r="B90" s="151"/>
    </row>
    <row r="91" spans="1:2" ht="12.75">
      <c r="A91" s="150"/>
      <c r="B91" s="151"/>
    </row>
    <row r="92" spans="1:2" ht="12.75">
      <c r="A92" s="150"/>
      <c r="B92" s="151"/>
    </row>
    <row r="93" spans="1:2" ht="12.75">
      <c r="A93" s="150"/>
      <c r="B93" s="151"/>
    </row>
    <row r="94" spans="1:2" ht="12.75">
      <c r="A94" s="150"/>
      <c r="B94" s="151"/>
    </row>
    <row r="95" spans="1:2" ht="12.75">
      <c r="A95" s="150"/>
      <c r="B95" s="151"/>
    </row>
    <row r="96" spans="1:2" ht="12.75">
      <c r="A96" s="150"/>
      <c r="B96" s="151"/>
    </row>
    <row r="97" spans="1:2" ht="12.75">
      <c r="A97" s="150"/>
      <c r="B97" s="151"/>
    </row>
    <row r="98" spans="1:2" ht="12.75">
      <c r="A98" s="150"/>
      <c r="B98" s="151"/>
    </row>
    <row r="99" spans="1:2" ht="12.75">
      <c r="A99" s="150"/>
      <c r="B99" s="151"/>
    </row>
    <row r="100" spans="1:2" ht="12.75">
      <c r="A100" s="150"/>
      <c r="B100" s="151"/>
    </row>
    <row r="101" spans="1:2" ht="12.75">
      <c r="A101" s="150"/>
      <c r="B101" s="151"/>
    </row>
    <row r="102" spans="1:2" ht="12.75">
      <c r="A102" s="150"/>
      <c r="B102" s="151"/>
    </row>
    <row r="103" spans="1:2" ht="12.75">
      <c r="A103" s="150"/>
      <c r="B103" s="151"/>
    </row>
    <row r="104" spans="1:2" ht="12.75">
      <c r="A104" s="150"/>
      <c r="B104" s="151"/>
    </row>
    <row r="105" spans="1:2" ht="12.75">
      <c r="A105" s="150"/>
      <c r="B105" s="151"/>
    </row>
    <row r="106" spans="1:2" ht="12.75">
      <c r="A106" s="150"/>
      <c r="B106" s="151"/>
    </row>
    <row r="107" spans="1:2" ht="12.75">
      <c r="A107" s="150"/>
      <c r="B107" s="151"/>
    </row>
    <row r="108" spans="1:2" ht="12.75">
      <c r="A108" s="150"/>
      <c r="B108" s="151"/>
    </row>
    <row r="109" spans="1:2" ht="12.75">
      <c r="A109" s="150"/>
      <c r="B109" s="151"/>
    </row>
    <row r="110" spans="1:2" ht="12.75">
      <c r="A110" s="150"/>
      <c r="B110" s="151"/>
    </row>
    <row r="111" spans="1:2" ht="12.75">
      <c r="A111" s="150"/>
      <c r="B111" s="151"/>
    </row>
    <row r="112" spans="1:2" ht="12.75">
      <c r="A112" s="150"/>
      <c r="B112" s="151"/>
    </row>
    <row r="113" spans="1:2" ht="12.75">
      <c r="A113" s="150"/>
      <c r="B113" s="151"/>
    </row>
    <row r="114" spans="1:2" ht="12.75">
      <c r="A114" s="150"/>
      <c r="B114" s="151"/>
    </row>
    <row r="115" spans="1:2" ht="12.75">
      <c r="A115" s="150"/>
      <c r="B115" s="151"/>
    </row>
    <row r="116" spans="1:2" ht="12.75">
      <c r="A116" s="150"/>
      <c r="B116" s="151"/>
    </row>
    <row r="117" spans="1:2" ht="12.75">
      <c r="A117" s="150"/>
      <c r="B117" s="151"/>
    </row>
    <row r="118" spans="1:2" ht="12.75">
      <c r="A118" s="150"/>
      <c r="B118" s="151"/>
    </row>
    <row r="119" spans="1:2" ht="12.75">
      <c r="A119" s="150"/>
      <c r="B119" s="151"/>
    </row>
    <row r="120" spans="1:2" ht="12.75">
      <c r="A120" s="150"/>
      <c r="B120" s="151"/>
    </row>
    <row r="121" spans="1:2" ht="12.75">
      <c r="A121" s="150"/>
      <c r="B121" s="151"/>
    </row>
    <row r="122" spans="1:2" ht="12.75">
      <c r="A122" s="150"/>
      <c r="B122" s="151"/>
    </row>
    <row r="123" spans="1:2" ht="12.75">
      <c r="A123" s="150"/>
      <c r="B123" s="151"/>
    </row>
    <row r="124" spans="1:2" ht="12.75">
      <c r="A124" s="150"/>
      <c r="B124" s="151"/>
    </row>
    <row r="125" spans="1:2" ht="12.75">
      <c r="A125" s="150"/>
      <c r="B125" s="151"/>
    </row>
    <row r="126" spans="1:2" ht="12.75">
      <c r="A126" s="150"/>
      <c r="B126" s="151"/>
    </row>
    <row r="127" spans="1:2" ht="12.75">
      <c r="A127" s="150"/>
      <c r="B127" s="151"/>
    </row>
    <row r="128" spans="1:2" ht="12.75">
      <c r="A128" s="150"/>
      <c r="B128" s="151"/>
    </row>
    <row r="129" spans="1:2" ht="12.75">
      <c r="A129" s="150"/>
      <c r="B129" s="151"/>
    </row>
    <row r="130" spans="1:2" ht="12.75">
      <c r="A130" s="150"/>
      <c r="B130" s="151"/>
    </row>
    <row r="131" spans="1:2" ht="12.75">
      <c r="A131" s="150"/>
      <c r="B131" s="151"/>
    </row>
    <row r="132" spans="1:2" ht="12.75">
      <c r="A132" s="150"/>
      <c r="B132" s="151"/>
    </row>
    <row r="133" spans="1:2" ht="12.75">
      <c r="A133" s="150"/>
      <c r="B133" s="151"/>
    </row>
    <row r="134" spans="1:2" ht="12.75">
      <c r="A134" s="150"/>
      <c r="B134" s="151"/>
    </row>
    <row r="135" spans="1:2" ht="12.75">
      <c r="A135" s="150"/>
      <c r="B135" s="151"/>
    </row>
    <row r="136" spans="1:2" ht="12.75">
      <c r="A136" s="150"/>
      <c r="B136" s="151"/>
    </row>
    <row r="137" spans="1:2" ht="12.75">
      <c r="A137" s="150"/>
      <c r="B137" s="151"/>
    </row>
    <row r="138" spans="1:2" ht="12.75">
      <c r="A138" s="150"/>
      <c r="B138" s="151"/>
    </row>
    <row r="139" spans="1:2" ht="12.75">
      <c r="A139" s="150"/>
      <c r="B139" s="151"/>
    </row>
    <row r="140" spans="1:2" ht="12.75">
      <c r="A140" s="150"/>
      <c r="B140" s="151"/>
    </row>
    <row r="141" spans="1:2" ht="12.75">
      <c r="A141" s="150"/>
      <c r="B141" s="151"/>
    </row>
    <row r="142" spans="1:2" ht="12.75">
      <c r="A142" s="150"/>
      <c r="B142" s="151"/>
    </row>
    <row r="143" spans="1:2" ht="12.75">
      <c r="A143" s="150"/>
      <c r="B143" s="151"/>
    </row>
    <row r="144" spans="1:2" ht="12.75">
      <c r="A144" s="150"/>
      <c r="B144" s="151"/>
    </row>
    <row r="145" spans="1:2" ht="12.75">
      <c r="A145" s="150"/>
      <c r="B145" s="151"/>
    </row>
    <row r="146" spans="1:2" ht="12.75">
      <c r="A146" s="150"/>
      <c r="B146" s="151"/>
    </row>
    <row r="147" spans="1:2" ht="12.75">
      <c r="A147" s="150"/>
      <c r="B147" s="151"/>
    </row>
    <row r="148" spans="1:2" ht="12.75">
      <c r="A148" s="150"/>
      <c r="B148" s="151"/>
    </row>
    <row r="149" spans="1:2" ht="12.75">
      <c r="A149" s="150"/>
      <c r="B149" s="151"/>
    </row>
    <row r="150" spans="1:2" ht="12.75">
      <c r="A150" s="150"/>
      <c r="B150" s="151"/>
    </row>
    <row r="151" spans="1:2" ht="12.75">
      <c r="A151" s="150"/>
      <c r="B151" s="151"/>
    </row>
    <row r="152" spans="1:2" ht="12.75">
      <c r="A152" s="150"/>
      <c r="B152" s="151"/>
    </row>
    <row r="153" spans="1:2" ht="12.75">
      <c r="A153" s="150"/>
      <c r="B153" s="151"/>
    </row>
    <row r="154" spans="1:2" ht="12.75">
      <c r="A154" s="150"/>
      <c r="B154" s="151"/>
    </row>
    <row r="155" spans="1:2" ht="12.75">
      <c r="A155" s="150"/>
      <c r="B155" s="151"/>
    </row>
    <row r="156" spans="1:2" ht="12.75">
      <c r="A156" s="150"/>
      <c r="B156" s="151"/>
    </row>
    <row r="157" spans="1:2" ht="12.75">
      <c r="A157" s="150"/>
      <c r="B157" s="151"/>
    </row>
    <row r="158" spans="1:2" ht="12.75">
      <c r="A158" s="150"/>
      <c r="B158" s="151"/>
    </row>
    <row r="159" spans="1:2" ht="12.75">
      <c r="A159" s="150"/>
      <c r="B159" s="151"/>
    </row>
    <row r="160" spans="1:2" ht="12.75">
      <c r="A160" s="150"/>
      <c r="B160" s="151"/>
    </row>
    <row r="161" spans="1:2" ht="12.75">
      <c r="A161" s="150"/>
      <c r="B161" s="151"/>
    </row>
    <row r="162" spans="1:2" ht="12.75">
      <c r="A162" s="150"/>
      <c r="B162" s="151"/>
    </row>
    <row r="163" spans="1:2" ht="12.75">
      <c r="A163" s="150"/>
      <c r="B163" s="151"/>
    </row>
    <row r="164" spans="1:2" ht="12.75">
      <c r="A164" s="150"/>
      <c r="B164" s="151"/>
    </row>
    <row r="165" spans="1:2" ht="12.75">
      <c r="A165" s="150"/>
      <c r="B165" s="151"/>
    </row>
    <row r="166" spans="1:2" ht="12.75">
      <c r="A166" s="150"/>
      <c r="B166" s="151"/>
    </row>
    <row r="167" spans="1:2" ht="12.75">
      <c r="A167" s="150"/>
      <c r="B167" s="151"/>
    </row>
    <row r="168" spans="1:2" ht="12.75">
      <c r="A168" s="150"/>
      <c r="B168" s="151"/>
    </row>
    <row r="169" spans="1:2" ht="12.75">
      <c r="A169" s="150"/>
      <c r="B169" s="151"/>
    </row>
    <row r="170" spans="1:2" ht="12.75">
      <c r="A170" s="150"/>
      <c r="B170" s="151"/>
    </row>
    <row r="171" spans="1:2" ht="12.75">
      <c r="A171" s="150"/>
      <c r="B171" s="151"/>
    </row>
    <row r="172" spans="1:2" ht="12.75">
      <c r="A172" s="150"/>
      <c r="B172" s="151"/>
    </row>
    <row r="173" spans="1:2" ht="12.75">
      <c r="A173" s="150"/>
      <c r="B173" s="151"/>
    </row>
    <row r="174" spans="1:2" ht="12.75">
      <c r="A174" s="150"/>
      <c r="B174" s="151"/>
    </row>
    <row r="175" spans="1:2" ht="12.75">
      <c r="A175" s="150"/>
      <c r="B175" s="151"/>
    </row>
    <row r="176" spans="1:2" ht="12.75">
      <c r="A176" s="150"/>
      <c r="B176" s="151"/>
    </row>
  </sheetData>
  <mergeCells count="4">
    <mergeCell ref="A2:B2"/>
    <mergeCell ref="A3:B3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7"/>
  </sheetPr>
  <dimension ref="A1:F6"/>
  <sheetViews>
    <sheetView zoomScalePageLayoutView="0" workbookViewId="0" topLeftCell="A1">
      <selection activeCell="G15" sqref="G15"/>
    </sheetView>
  </sheetViews>
  <sheetFormatPr defaultColWidth="8.25390625" defaultRowHeight="14.25"/>
  <cols>
    <col min="1" max="1" width="8.25390625" style="1" customWidth="1"/>
    <col min="2" max="2" width="8.50390625" style="1" bestFit="1" customWidth="1"/>
    <col min="3" max="3" width="10.375" style="1" customWidth="1"/>
    <col min="4" max="5" width="8.25390625" style="1" customWidth="1"/>
    <col min="6" max="6" width="36.625" style="1" customWidth="1"/>
    <col min="7" max="16384" width="8.25390625" style="1" customWidth="1"/>
  </cols>
  <sheetData>
    <row r="1" spans="1:6" ht="40.5" customHeight="1">
      <c r="A1" s="322" t="s">
        <v>312</v>
      </c>
      <c r="B1" s="322"/>
      <c r="C1" s="322"/>
      <c r="D1" s="322"/>
      <c r="E1" s="322"/>
      <c r="F1" s="322"/>
    </row>
    <row r="2" spans="1:6" ht="21" customHeight="1">
      <c r="A2" s="2"/>
      <c r="B2" s="2"/>
      <c r="C2" s="2"/>
      <c r="D2" s="3"/>
      <c r="E2" s="4"/>
      <c r="F2" s="5" t="s">
        <v>35</v>
      </c>
    </row>
    <row r="3" spans="1:6" ht="24">
      <c r="A3" s="6" t="s">
        <v>29</v>
      </c>
      <c r="B3" s="7" t="s">
        <v>36</v>
      </c>
      <c r="C3" s="7" t="s">
        <v>317</v>
      </c>
      <c r="D3" s="6" t="s">
        <v>37</v>
      </c>
      <c r="E3" s="6" t="s">
        <v>38</v>
      </c>
      <c r="F3" s="6" t="s">
        <v>39</v>
      </c>
    </row>
    <row r="4" spans="1:6" ht="147" customHeight="1">
      <c r="A4" s="6">
        <v>1</v>
      </c>
      <c r="B4" s="6">
        <v>2120801</v>
      </c>
      <c r="C4" s="155" t="s">
        <v>318</v>
      </c>
      <c r="D4" s="8" t="s">
        <v>261</v>
      </c>
      <c r="E4" s="6">
        <v>133478</v>
      </c>
      <c r="F4" s="108" t="s">
        <v>263</v>
      </c>
    </row>
    <row r="5" spans="1:6" ht="59.25" customHeight="1">
      <c r="A5" s="6">
        <v>3</v>
      </c>
      <c r="B5" s="6">
        <v>21211</v>
      </c>
      <c r="C5" s="155" t="s">
        <v>319</v>
      </c>
      <c r="D5" s="8" t="s">
        <v>262</v>
      </c>
      <c r="E5" s="6">
        <v>200</v>
      </c>
      <c r="F5" s="8"/>
    </row>
    <row r="6" spans="1:6" ht="25.5" customHeight="1">
      <c r="A6" s="323" t="s">
        <v>30</v>
      </c>
      <c r="B6" s="324"/>
      <c r="C6" s="325"/>
      <c r="D6" s="326"/>
      <c r="E6" s="9">
        <f>SUM(E4:E5)</f>
        <v>133678</v>
      </c>
      <c r="F6" s="10"/>
    </row>
    <row r="7" ht="15.75" customHeight="1"/>
  </sheetData>
  <sheetProtection/>
  <mergeCells count="2">
    <mergeCell ref="A1:F1"/>
    <mergeCell ref="A6:D6"/>
  </mergeCells>
  <printOptions/>
  <pageMargins left="0.75" right="0.75" top="1" bottom="1" header="0.5" footer="0.5"/>
  <pageSetup firstPageNumber="19" useFirstPageNumber="1" horizontalDpi="600" verticalDpi="600" orientation="portrait" paperSize="9" r:id="rId1"/>
  <headerFooter alignWithMargins="0">
    <oddHeader>&amp;R附表6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user</cp:lastModifiedBy>
  <cp:lastPrinted>2019-03-20T08:46:07Z</cp:lastPrinted>
  <dcterms:created xsi:type="dcterms:W3CDTF">2018-11-26T08:56:58Z</dcterms:created>
  <dcterms:modified xsi:type="dcterms:W3CDTF">2020-04-17T01:21:24Z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