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firstSheet="16" activeTab="20"/>
  </bookViews>
  <sheets>
    <sheet name="2018年一般公共预算收入预算表" sheetId="1" r:id="rId1"/>
    <sheet name="2018年一般公共预算支出表" sheetId="2" r:id="rId2"/>
    <sheet name="2018年一般公共预算收支平衡表" sheetId="3" r:id="rId3"/>
    <sheet name="2018年一般公共财政预算专项资金表" sheetId="4" r:id="rId4"/>
    <sheet name="2018年一般公共预算本级支出表" sheetId="5" r:id="rId5"/>
    <sheet name="2018年公共财政拨款基本支出预算" sheetId="6" r:id="rId6"/>
    <sheet name="公共财政预算专项资金表" sheetId="7" r:id="rId7"/>
    <sheet name="2018年政府性基金预算表" sheetId="8" r:id="rId8"/>
    <sheet name="2018年政府性基金收入" sheetId="9" r:id="rId9"/>
    <sheet name="2018年政府性基金支出" sheetId="10" r:id="rId10"/>
    <sheet name="2018年政府性基金转移支付预算表" sheetId="11" r:id="rId11"/>
    <sheet name="2018年社会保险基金收入表" sheetId="12" r:id="rId12"/>
    <sheet name="2018年社会保险基金支出表 " sheetId="13" r:id="rId13"/>
    <sheet name="2018年社保基金预算总表" sheetId="14" r:id="rId14"/>
    <sheet name="2018年国有资本经营预算收入" sheetId="15" r:id="rId15"/>
    <sheet name="2018年国有资本经营预算支出" sheetId="16" r:id="rId16"/>
    <sheet name="一般债务限额和余额" sheetId="17" r:id="rId17"/>
    <sheet name="专项债务限额和余额" sheetId="18" r:id="rId18"/>
    <sheet name="2018年三公经费" sheetId="19" r:id="rId19"/>
    <sheet name="2018年国有资本经营收入预算表" sheetId="20" r:id="rId20"/>
    <sheet name="2018年国有资本经营支出预算表" sheetId="21" r:id="rId21"/>
  </sheets>
  <externalReferences>
    <externalReference r:id="rId24"/>
  </externalReferences>
  <definedNames>
    <definedName name="_xlnm.Print_Area" localSheetId="5">'2018年公共财政拨款基本支出预算'!$A$1:$C$27</definedName>
    <definedName name="_xlnm.Print_Area">$A$1:$C$42</definedName>
    <definedName name="_xlnm.Print_Titles" localSheetId="3">'2018年一般公共财政预算专项资金表'!$2:$4</definedName>
    <definedName name="_xlnm.Print_Titles" localSheetId="0">'2018年一般公共预算收入预算表'!$2:$5</definedName>
    <definedName name="_xlnm.Print_Titles" localSheetId="6">'公共财政预算专项资金表'!$2:$4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<sst xmlns="http://schemas.openxmlformats.org/spreadsheetml/2006/main" count="1968" uniqueCount="1467">
  <si>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</si>
  <si>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</si>
  <si>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</si>
  <si>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</si>
  <si>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……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</si>
  <si>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</si>
  <si>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</si>
  <si>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</si>
  <si>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</si>
  <si>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</si>
  <si>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</si>
  <si>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</si>
  <si>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</si>
  <si>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</si>
  <si>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</si>
  <si>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</si>
  <si>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</si>
  <si>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</si>
  <si>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</si>
  <si>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</si>
  <si>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国有资本经营预算转移支付支出</t>
  </si>
  <si>
    <t>国有资本经营预算调出资金</t>
  </si>
  <si>
    <t>注: 本年度无国有资本经营预算</t>
  </si>
  <si>
    <t xml:space="preserve">其中：1、疾病预防控制专项经费150万（其中：结核病防治30万），
2、基本公共卫生服务560万，
3、基层医疗卫生机构补助6300万（含上级转移支付相关资金），
4、村卫生室实施基本药物制度补助资金200万，
5、精神病救治资金300万，
6、公立医院改革补助700万，7、中医药发展资金200万，
8、信息化建设（互联互通）50万，9、乡村医疗垃圾处理费386万，
10、离休及伤残军人医药费420万，11、老公伤医疗经费15万，
12、计划生育专项业务经费2183万（其中：失独家庭关爱经费130万，农村独生子女保健费17万，农村计划生育困难家庭奖励扶助907万，城镇独生子女父母奖励606万，农村部分计划生育家庭特别扶助303万，困难计生对象补助200万，计生网格化建设村直报20万）（含转移支付）
13、医疗保险缴费及基金补助9518万，
14、城乡医疗保险的补助34919万（县级4919万，上级专项30000万），
15、困难企业医保县级配套50万， 
16、乡村家庭医生签约300万，17、红十字医院化债60万。                                                                                                                                                                         </t>
  </si>
  <si>
    <t>教育化债</t>
  </si>
  <si>
    <t>扶贫资金</t>
  </si>
  <si>
    <t>水利建设</t>
  </si>
  <si>
    <t>绿色公交县建设</t>
  </si>
  <si>
    <t>购置新能源车100台，每台补助15万元。</t>
  </si>
  <si>
    <t>耕地占补平衡</t>
  </si>
  <si>
    <t>公路建设</t>
  </si>
  <si>
    <t>交建投还贷款</t>
  </si>
  <si>
    <t>车管所建设</t>
  </si>
  <si>
    <t>党建示范点建设</t>
  </si>
  <si>
    <t>老年活动中心建设</t>
  </si>
  <si>
    <t>含教育等扶贫资金。另统筹整合扶贫资金1500万（其中：水利建设600万，农业发展400万，农村公路养护500万。）</t>
  </si>
  <si>
    <t>其中：扶贫600万，河长制100万。</t>
  </si>
  <si>
    <t xml:space="preserve">其中:1、增人增资、抚恤费结算2000万,
2、检察院、法院体制上划改革资金1000万,
3、财税工作考核经费2000万，
4、预留政府奖励资金2000万。
5、预留非税收入成本支出6500万（国有资产管理成本支出1000万）
6、预留乡镇城市建设和管理经费1000万（不含办事处，按城建税入库情况安排）
7、社保站代发资金1000万（代课教师、老年乡村医生、电影放映员补助等）
</t>
  </si>
  <si>
    <r>
      <t>2018</t>
    </r>
    <r>
      <rPr>
        <b/>
        <sz val="18"/>
        <rFont val="宋体"/>
        <family val="0"/>
      </rPr>
      <t>年政府性基金收入预算表</t>
    </r>
  </si>
  <si>
    <r>
      <t>2018</t>
    </r>
    <r>
      <rPr>
        <sz val="10"/>
        <rFont val="宋体"/>
        <family val="0"/>
      </rPr>
      <t>年
预算数</t>
    </r>
  </si>
  <si>
    <t>一、国有土地使用权出让收入</t>
  </si>
  <si>
    <t>二、城市基础设施配套费收入</t>
  </si>
  <si>
    <r>
      <t>2018</t>
    </r>
    <r>
      <rPr>
        <b/>
        <sz val="18"/>
        <rFont val="宋体"/>
        <family val="0"/>
      </rPr>
      <t>年政府性基金支出预算表</t>
    </r>
  </si>
  <si>
    <t>2018年一般公共预算收入预算表</t>
  </si>
  <si>
    <t>单位：万元</t>
  </si>
  <si>
    <t>项     目</t>
  </si>
  <si>
    <t>2017年
计划数</t>
  </si>
  <si>
    <t>2018年
预算数</t>
  </si>
  <si>
    <t>增加额</t>
  </si>
  <si>
    <t>增长比例
(%)</t>
  </si>
  <si>
    <t>一、地方收入</t>
  </si>
  <si>
    <t>（一）税收收入小计</t>
  </si>
  <si>
    <t xml:space="preserve">  1、增值税37.5%</t>
  </si>
  <si>
    <t>　2、营业税37.5%</t>
  </si>
  <si>
    <t xml:space="preserve">  3、企业所得税28%</t>
  </si>
  <si>
    <t xml:space="preserve">    其中：国税</t>
  </si>
  <si>
    <t xml:space="preserve">          地税</t>
  </si>
  <si>
    <t>　4、个人所得税28%</t>
  </si>
  <si>
    <t xml:space="preserve">  5、资源税75%</t>
  </si>
  <si>
    <t xml:space="preserve">  6、城市维护建设税</t>
  </si>
  <si>
    <t xml:space="preserve">  7、房产税</t>
  </si>
  <si>
    <t>　8、印花税</t>
  </si>
  <si>
    <t>　9、城镇土地使用税70%</t>
  </si>
  <si>
    <t xml:space="preserve">  10、土地增值税</t>
  </si>
  <si>
    <t xml:space="preserve">  11、车船使用牌照税</t>
  </si>
  <si>
    <t xml:space="preserve">  12、耕地占用税</t>
  </si>
  <si>
    <t xml:space="preserve">  13、契税</t>
  </si>
  <si>
    <t>（二）非税收入小计</t>
  </si>
  <si>
    <t xml:space="preserve">  1、专项收入</t>
  </si>
  <si>
    <t>　2、行政事业性收费收入</t>
  </si>
  <si>
    <t>　3、罚没收入</t>
  </si>
  <si>
    <t xml:space="preserve">  4、国有资源有偿使用收入</t>
  </si>
  <si>
    <t xml:space="preserve">  5、其他收入</t>
  </si>
  <si>
    <t>二、上划省级收入</t>
  </si>
  <si>
    <t xml:space="preserve">    上划省级国内增值税12.5%</t>
  </si>
  <si>
    <t xml:space="preserve">    上划省级营改增12.5%</t>
  </si>
  <si>
    <t xml:space="preserve">    上划省级营业税12.5%</t>
  </si>
  <si>
    <t xml:space="preserve">    上划省级企业所得税12%</t>
  </si>
  <si>
    <t xml:space="preserve">        其中：国税</t>
  </si>
  <si>
    <t xml:space="preserve">              地税</t>
  </si>
  <si>
    <t xml:space="preserve">    上划省级个人所得税12%</t>
  </si>
  <si>
    <t xml:space="preserve">    上划省级资源税25%</t>
  </si>
  <si>
    <t xml:space="preserve">    上划省级城镇土地使用税30%</t>
  </si>
  <si>
    <t>三、上划中央收入</t>
  </si>
  <si>
    <t xml:space="preserve">    上划中央国内增值税50%</t>
  </si>
  <si>
    <t xml:space="preserve">    上划中央营改增50%</t>
  </si>
  <si>
    <t xml:space="preserve">    上划中央营业税50%</t>
  </si>
  <si>
    <t xml:space="preserve">    上划中央消费税</t>
  </si>
  <si>
    <t xml:space="preserve">    上划中央企业所得税60%</t>
  </si>
  <si>
    <t xml:space="preserve">    上划中央个人所得税60%</t>
  </si>
  <si>
    <t>四、财政总收入</t>
  </si>
  <si>
    <t xml:space="preserve">  其中：财政</t>
  </si>
  <si>
    <t xml:space="preserve">        国税</t>
  </si>
  <si>
    <t xml:space="preserve">        地税</t>
  </si>
  <si>
    <t>2018年一般公共预算支出预算表</t>
  </si>
  <si>
    <t>科目名称和代码</t>
  </si>
  <si>
    <t>2017年预算数</t>
  </si>
  <si>
    <t>2018年预算数</t>
  </si>
  <si>
    <t>比上年增加</t>
  </si>
  <si>
    <t>增减比例%</t>
  </si>
  <si>
    <t>代码</t>
  </si>
  <si>
    <t>科目名称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</si>
  <si>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</si>
  <si>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</si>
  <si>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</si>
  <si>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</si>
  <si>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</si>
  <si>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</si>
  <si>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</si>
  <si>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</si>
  <si>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</si>
  <si>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</si>
  <si>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</si>
  <si>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</si>
  <si>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</si>
  <si>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</si>
  <si>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</si>
  <si>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</si>
  <si>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</si>
  <si>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</si>
  <si>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</si>
  <si>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其他支出</t>
  </si>
  <si>
    <t>债务还本支出</t>
  </si>
  <si>
    <t>合计</t>
  </si>
  <si>
    <t>2018年一般公共预算收支平衡表</t>
  </si>
  <si>
    <t>收入</t>
  </si>
  <si>
    <t>支出</t>
  </si>
  <si>
    <t>项目</t>
  </si>
  <si>
    <t>预算数</t>
  </si>
  <si>
    <t>一、一般公共预算支出</t>
  </si>
  <si>
    <t>142961+235782+13500+39064(42172-1437-833-123-715)=431307</t>
  </si>
  <si>
    <t>二、上级补助收入</t>
  </si>
  <si>
    <t>其中：上级专项转移支付支出</t>
  </si>
  <si>
    <t xml:space="preserve">      1、增值税税收返还收入 </t>
  </si>
  <si>
    <t>二、上解上级支出</t>
  </si>
  <si>
    <t xml:space="preserve">      2、消费税基数返还收入</t>
  </si>
  <si>
    <t xml:space="preserve">  （一）体制上解支出</t>
  </si>
  <si>
    <t xml:space="preserve">      3、所得税基数返还收入</t>
  </si>
  <si>
    <t xml:space="preserve">      1、均衡性转移支付收入</t>
  </si>
  <si>
    <t xml:space="preserve">      2、老少边穷转移支付收入</t>
  </si>
  <si>
    <t xml:space="preserve">      3、县级基本财力保障机制奖补资金收入</t>
  </si>
  <si>
    <t xml:space="preserve">      4、结算补助收入</t>
  </si>
  <si>
    <t xml:space="preserve">      5、企业事业单位划转补助收入</t>
  </si>
  <si>
    <t xml:space="preserve">      6、基层公检法司转移支付收入</t>
  </si>
  <si>
    <t xml:space="preserve">      7、义务教育等转移支付收入</t>
  </si>
  <si>
    <t xml:space="preserve">      8、基本养老保险和低保等转移支付收入</t>
  </si>
  <si>
    <t xml:space="preserve">      9、新型农村合作医疗等转移支付收入</t>
  </si>
  <si>
    <t xml:space="preserve">      10、农村综合改革转移支付收入</t>
  </si>
  <si>
    <t xml:space="preserve">      11、产粮（油）大县奖励资金收入</t>
  </si>
  <si>
    <t xml:space="preserve">      12、固定数额补助收入</t>
  </si>
  <si>
    <t>湘财预【2016】170号13144万，基数：6915+255=7170万。</t>
  </si>
  <si>
    <t xml:space="preserve">      13、其他一般性转移支付收入</t>
  </si>
  <si>
    <t>三、债券转贷收入</t>
  </si>
  <si>
    <t>四、调入预算稳定调节基金</t>
  </si>
  <si>
    <t>五、调入资金</t>
  </si>
  <si>
    <t>收入总计</t>
  </si>
  <si>
    <t>支出总计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</si>
  <si>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（一）返还性收入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</si>
  <si>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 出口退税专项上解支出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</si>
  <si>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4</t>
    </r>
    <r>
      <rPr>
        <sz val="10"/>
        <rFont val="宋体"/>
        <family val="0"/>
      </rPr>
      <t>、成品油价格和税费改革税收返还收入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</si>
  <si>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 成品油价格和税费改革专项上解支出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</si>
  <si>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、其他税收返还收入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</si>
  <si>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（四）专项上解支出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</si>
  <si>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6</t>
    </r>
    <r>
      <rPr>
        <sz val="10"/>
        <rFont val="宋体"/>
        <family val="0"/>
      </rPr>
      <t>、营改增税收返还收入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</si>
  <si>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（二）一般性转移支付收入</t>
    </r>
  </si>
  <si>
    <r>
      <rPr>
        <sz val="12"/>
        <rFont val="宋体"/>
        <family val="0"/>
      </rPr>
      <t>基数:1630+310=1940万,</t>
    </r>
    <r>
      <rPr>
        <sz val="12"/>
        <rFont val="宋体"/>
        <family val="0"/>
      </rPr>
      <t>湘财预【2016】150号</t>
    </r>
    <r>
      <rPr>
        <sz val="11"/>
        <color indexed="8"/>
        <rFont val="宋体"/>
        <family val="0"/>
      </rPr>
      <t>11424万</t>
    </r>
    <r>
      <rPr>
        <sz val="12"/>
        <rFont val="宋体"/>
        <family val="0"/>
      </rPr>
      <t>，其中：公用经费补助8504万，家庭经济困难寄宿生补助601万，校舍维修改造2319万。</t>
    </r>
  </si>
  <si>
    <r>
      <rPr>
        <sz val="12"/>
        <rFont val="宋体"/>
        <family val="0"/>
      </rPr>
      <t>基数：90.3+468.4</t>
    </r>
    <r>
      <rPr>
        <sz val="12"/>
        <rFont val="宋体"/>
        <family val="0"/>
      </rPr>
      <t>=</t>
    </r>
    <r>
      <rPr>
        <sz val="11"/>
        <color indexed="8"/>
        <rFont val="宋体"/>
        <family val="0"/>
      </rPr>
      <t>558.7</t>
    </r>
    <r>
      <rPr>
        <sz val="12"/>
        <rFont val="宋体"/>
        <family val="0"/>
      </rPr>
      <t>万，基本药物制度省级补助</t>
    </r>
    <r>
      <rPr>
        <sz val="11"/>
        <color indexed="8"/>
        <rFont val="宋体"/>
        <family val="0"/>
      </rPr>
      <t>500万（预计数）</t>
    </r>
  </si>
  <si>
    <r>
      <rPr>
        <sz val="12"/>
        <rFont val="宋体"/>
        <family val="0"/>
      </rPr>
      <t>基数：522+260+</t>
    </r>
    <r>
      <rPr>
        <b/>
        <sz val="12"/>
        <rFont val="宋体"/>
        <family val="0"/>
      </rPr>
      <t>243</t>
    </r>
    <r>
      <rPr>
        <sz val="12"/>
        <rFont val="宋体"/>
        <family val="0"/>
      </rPr>
      <t>=1025万，</t>
    </r>
  </si>
  <si>
    <r>
      <rPr>
        <sz val="12"/>
        <rFont val="宋体"/>
        <family val="0"/>
      </rPr>
      <t>湘财预【2016】1</t>
    </r>
    <r>
      <rPr>
        <sz val="11"/>
        <color indexed="8"/>
        <rFont val="宋体"/>
        <family val="0"/>
      </rPr>
      <t>96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</si>
  <si>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社区运转基数：99</t>
    </r>
    <r>
      <rPr>
        <sz val="12"/>
        <rFont val="宋体"/>
        <family val="0"/>
      </rPr>
      <t>万，公路体制下放基数：</t>
    </r>
    <r>
      <rPr>
        <sz val="11"/>
        <color indexed="8"/>
        <rFont val="宋体"/>
        <family val="0"/>
      </rPr>
      <t>1237.76</t>
    </r>
    <r>
      <rPr>
        <sz val="12"/>
        <rFont val="宋体"/>
        <family val="0"/>
      </rPr>
      <t>万（邵财预【</t>
    </r>
    <r>
      <rPr>
        <sz val="11"/>
        <color indexed="8"/>
        <rFont val="宋体"/>
        <family val="0"/>
      </rPr>
      <t>2016</t>
    </r>
    <r>
      <rPr>
        <sz val="12"/>
        <rFont val="宋体"/>
        <family val="0"/>
      </rPr>
      <t>】</t>
    </r>
    <r>
      <rPr>
        <sz val="11"/>
        <color indexed="8"/>
        <rFont val="宋体"/>
        <family val="0"/>
      </rPr>
      <t>66</t>
    </r>
    <r>
      <rPr>
        <sz val="12"/>
        <rFont val="宋体"/>
        <family val="0"/>
      </rPr>
      <t>号），工商、质监体制下放基数：</t>
    </r>
    <r>
      <rPr>
        <sz val="11"/>
        <color indexed="8"/>
        <rFont val="宋体"/>
        <family val="0"/>
      </rPr>
      <t>291.27</t>
    </r>
    <r>
      <rPr>
        <sz val="12"/>
        <rFont val="宋体"/>
        <family val="0"/>
      </rPr>
      <t>（湘财行【</t>
    </r>
    <r>
      <rPr>
        <sz val="11"/>
        <color indexed="8"/>
        <rFont val="宋体"/>
        <family val="0"/>
      </rPr>
      <t>2015</t>
    </r>
    <r>
      <rPr>
        <sz val="12"/>
        <rFont val="宋体"/>
        <family val="0"/>
      </rPr>
      <t>】</t>
    </r>
    <r>
      <rPr>
        <sz val="11"/>
        <color indexed="8"/>
        <rFont val="宋体"/>
        <family val="0"/>
      </rPr>
      <t>78</t>
    </r>
    <r>
      <rPr>
        <sz val="12"/>
        <rFont val="宋体"/>
        <family val="0"/>
      </rPr>
      <t>号）</t>
    </r>
    <r>
      <rPr>
        <sz val="11"/>
        <color indexed="8"/>
        <rFont val="宋体"/>
        <family val="0"/>
      </rPr>
      <t>+1822.7=2113.97</t>
    </r>
    <r>
      <rPr>
        <sz val="12"/>
        <rFont val="宋体"/>
        <family val="0"/>
      </rPr>
      <t>万（湘财行【</t>
    </r>
    <r>
      <rPr>
        <sz val="11"/>
        <color indexed="8"/>
        <rFont val="宋体"/>
        <family val="0"/>
      </rPr>
      <t>2015</t>
    </r>
    <r>
      <rPr>
        <sz val="12"/>
        <rFont val="宋体"/>
        <family val="0"/>
      </rPr>
      <t>】</t>
    </r>
    <r>
      <rPr>
        <sz val="11"/>
        <color indexed="8"/>
        <rFont val="宋体"/>
        <family val="0"/>
      </rPr>
      <t>81</t>
    </r>
    <r>
      <rPr>
        <sz val="12"/>
        <rFont val="宋体"/>
        <family val="0"/>
      </rPr>
      <t>号）</t>
    </r>
    <r>
      <rPr>
        <sz val="12"/>
        <rFont val="宋体"/>
        <family val="0"/>
      </rPr>
      <t>。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</si>
  <si>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（三）专项转移支付收入</t>
    </r>
  </si>
  <si>
    <t>2018年政府性基金预算表</t>
  </si>
  <si>
    <t>一、城乡社区支出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</si>
  <si>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</si>
  <si>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</si>
  <si>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农业土地开发资金支出</t>
  </si>
  <si>
    <t xml:space="preserve">    城市基础设施配套费及对应专项债务收入安排的支出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</si>
  <si>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</si>
  <si>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</si>
  <si>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</si>
  <si>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</si>
  <si>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</si>
  <si>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</si>
  <si>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</si>
  <si>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</si>
  <si>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</si>
  <si>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</si>
  <si>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</si>
  <si>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</si>
  <si>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</si>
  <si>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</si>
  <si>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2018年社会保险基金预算表</t>
  </si>
  <si>
    <t>机关事业单位基本养老保险基金</t>
  </si>
  <si>
    <t>城乡居民基本养老保险基金</t>
  </si>
  <si>
    <t>城镇职工基本医疗保险基金</t>
  </si>
  <si>
    <t>城乡居民基本医疗保险基金</t>
  </si>
  <si>
    <t>失业保险基金</t>
  </si>
  <si>
    <t>生育保险基金</t>
  </si>
  <si>
    <t>一、收入</t>
  </si>
  <si>
    <t xml:space="preserve">  其中：1、保险费收入</t>
  </si>
  <si>
    <t xml:space="preserve">        2、投资收入</t>
  </si>
  <si>
    <t xml:space="preserve">        3、财政补贴收入</t>
  </si>
  <si>
    <t xml:space="preserve">        4、其他收入</t>
  </si>
  <si>
    <t xml:space="preserve">        5、转移收入</t>
  </si>
  <si>
    <t>二、支出</t>
  </si>
  <si>
    <t xml:space="preserve">  其中：1、社会保险待遇支出</t>
  </si>
  <si>
    <t xml:space="preserve">        2、其他支出</t>
  </si>
  <si>
    <t xml:space="preserve">        3、转移支出</t>
  </si>
  <si>
    <t>三、本年收支结余</t>
  </si>
  <si>
    <t>四、年末滚存结余</t>
  </si>
  <si>
    <t>2018年一般公共预算专项资金预算表</t>
  </si>
  <si>
    <t>序号</t>
  </si>
  <si>
    <t>功能科目代码</t>
  </si>
  <si>
    <t>项目名称</t>
  </si>
  <si>
    <t>金额</t>
  </si>
  <si>
    <t>备    注</t>
  </si>
  <si>
    <t>科目</t>
  </si>
  <si>
    <t>乡镇禁毒、社区康复戒毒经费</t>
  </si>
  <si>
    <t>乡镇政协委员联系群众工作室经费</t>
  </si>
  <si>
    <t>乡镇人大代表联系群众工作室经费</t>
  </si>
  <si>
    <t>重点项目前期经费</t>
  </si>
  <si>
    <t>会议费</t>
  </si>
  <si>
    <t>创文经费</t>
  </si>
  <si>
    <t>信访维稳经费</t>
  </si>
  <si>
    <t>其中：乡镇信访维稳400万。</t>
  </si>
  <si>
    <t>涉法涉诉基金及重大矛盾调处经费</t>
  </si>
  <si>
    <t>司法救助资金</t>
  </si>
  <si>
    <t>创卫经费</t>
  </si>
  <si>
    <t>乡镇维修专项</t>
  </si>
  <si>
    <t>价格调控专项经费</t>
  </si>
  <si>
    <t>第四次全国经济普查经费</t>
  </si>
  <si>
    <t>移风易俗和殡葬改革、禁炮经费</t>
  </si>
  <si>
    <t>其中：移风易俗经费550万。</t>
  </si>
  <si>
    <t>税收征管经费</t>
  </si>
  <si>
    <t>人才专项经费</t>
  </si>
  <si>
    <t>“不忘初心、牢记使命”主题教育</t>
  </si>
  <si>
    <t>党建工作考核表彰</t>
  </si>
  <si>
    <t>党员、干部教育专项经费</t>
  </si>
  <si>
    <t>基层党组织培训经费</t>
  </si>
  <si>
    <t>党建专项</t>
  </si>
  <si>
    <t>用于党建宣传和打造党建工作亮点</t>
  </si>
  <si>
    <t>征兵经费</t>
  </si>
  <si>
    <t>其中：体检费50万</t>
  </si>
  <si>
    <t>教育专项资金</t>
  </si>
  <si>
    <t>湘财预【2016】150号：11424万</t>
  </si>
  <si>
    <t xml:space="preserve">1、湘财预【2016】150号：11424万，其中：校舍维修改造2319万，公用经费8504万，家庭经济困难寄宿生补助601万。
</t>
  </si>
  <si>
    <t>科普经费</t>
  </si>
  <si>
    <t>科技专项经费</t>
  </si>
  <si>
    <t>文化事业发展资金</t>
  </si>
  <si>
    <t>其中：欢乐潇湘及广场舞活动30万、元宵民俗活动10万，“雅韵三湘”活动10万。</t>
  </si>
  <si>
    <t>民政专项资金</t>
  </si>
  <si>
    <t>湘财预【2016】147号：3384.32万。其中：
23、困难群众生活救助资金2376万，
24、医疗救助资金131万，
14、孤儿基本生活费74万，
7、残疾人“两项补贴”459.2万，
3、抚恤307万，
4、六十年代精简提标37.12万</t>
  </si>
  <si>
    <t>财政对社会保险基金的补助</t>
  </si>
  <si>
    <t xml:space="preserve">其中：1、养老保险缴费及财政补助28000万，
2、生育保险缴费410万，3、工伤保险缴费820万，4、失业保险缴费375万
5、对城乡居民养老保险基金的补助22082（县级1082万（缴费补贴332万，基础养老金补贴750万），上级专项21000万）
6、企业养老保险11561万（县级561万（缴费配套550万、做实个人账户配套11万，上级专项11000万）
7、工伤保险基金补助100万
</t>
  </si>
  <si>
    <t>城乡居民养老保险：湘财预【2016】159号：17443.5万，湘财预【2016】162号：1834万，湘财预【2016】149号：1084.2万。
企业养老保险：湘财预【2016】153号：10400万，湘财预【2016】195号：8.4万。</t>
  </si>
  <si>
    <t>企业改制经费</t>
  </si>
  <si>
    <t>其中：改制企业直系亲属救济费200万。</t>
  </si>
  <si>
    <t>军转干部解困资金</t>
  </si>
  <si>
    <t>含上级一般性转移支付相关资金</t>
  </si>
  <si>
    <t>湘财预【2016】180号：194万。（补助基数214万）</t>
  </si>
  <si>
    <t>社保基金代征工作经费</t>
  </si>
  <si>
    <t>残疾人就业、康复专项资金</t>
  </si>
  <si>
    <t>医疗卫生专项</t>
  </si>
  <si>
    <t>乡镇计生专项经费</t>
  </si>
  <si>
    <t>用于：化债、奖励、能力建设、执法经费、工作经费。</t>
  </si>
  <si>
    <t>环保专项资金</t>
  </si>
  <si>
    <t>用于支付污水、垃圾处理费、污水泵站运行经费和煤矿矿涌水处理经费。</t>
  </si>
  <si>
    <t>城市管理综合整治经费</t>
  </si>
  <si>
    <t>规划编制经费</t>
  </si>
  <si>
    <t>农民工资应急周转金</t>
  </si>
  <si>
    <t>农业、粮食专项资金</t>
  </si>
  <si>
    <t>产油发展资金</t>
  </si>
  <si>
    <t>发展蔬菜生产资金</t>
  </si>
  <si>
    <t>涉农补贴数据申报、监管经费</t>
  </si>
  <si>
    <t>农村土地确权颁证经费</t>
  </si>
  <si>
    <t>库区转移支付专项</t>
  </si>
  <si>
    <t>上级专项</t>
  </si>
  <si>
    <t>一事一议项目财政奖补资金</t>
  </si>
  <si>
    <t>其中：县级400万，上级专项1800万。</t>
  </si>
  <si>
    <t>村级运转经费</t>
  </si>
  <si>
    <t>其中：村干部考核经费150万，村纪检员补贴210万。</t>
  </si>
  <si>
    <t>村干部提标500元，计1600万。</t>
  </si>
  <si>
    <t>农业保险县级配套</t>
  </si>
  <si>
    <t>农村公路养护、维修专项</t>
  </si>
  <si>
    <t>其中：乡道、村道养护资金700万，扶贫项目500万。</t>
  </si>
  <si>
    <t>公汽补助</t>
  </si>
  <si>
    <t>其中：老年人免费乘车补助365万（按1元/人次安排），劳务输出及房租补助77万（【2017】第26次政府常务会议纪要）</t>
  </si>
  <si>
    <t>企业发展资金</t>
  </si>
  <si>
    <t>金融工作奖励经费</t>
  </si>
  <si>
    <t>地质灾害防治专项经费</t>
  </si>
  <si>
    <t>住房公积金缴费补贴</t>
  </si>
  <si>
    <t>预留资金</t>
  </si>
  <si>
    <t xml:space="preserve">其中:1、增人增资、抚恤费结算2000万,
2、检察院、法院体制上划改革资金1000万,
3、财税工作考核经费2000万，
4、预留政府奖励资金2000万。
5、预留非税收入成本支出6500万（用于：1、土地出让收入成本5500万（土地出让收入预算10亿元，预计支出8亿元，列基金支出7.45亿元）。2、国有资产管理成本支出1000万）
6、预留乡镇城市建设和管理经费1000万（不含办事处，按城建税入库情况安排）
7、社保站代发资金1000万（代课教师、老年乡村医生、电影放映员补助等）
</t>
  </si>
  <si>
    <t>其中:1、日常工资调整，增人增资、一次性抚恤金、退休人员职业年金等预留2000万,
2、车改经费2000万（经测算，交通补助需2700万（含16年一个月），处理问题（临聘司机解聘补偿等）需300万，合计3000万，2016年预算安排的1000万继续使用）,
3、从2016年7月1日实行的工资普调8000万（在职人员，月人均300元），
4、财税工作考核经费2000万，
5、预留政府奖励资金2000万（包括：进出口贸易企业及承接产业转移奖励、社零统计及限额流通企业培育奖励、推新工作奖励、绩效考核奖励、标准化</t>
  </si>
  <si>
    <t>金旺农贸市场补助</t>
  </si>
  <si>
    <t>煤改电专项经费</t>
  </si>
  <si>
    <t>其中：城区餐饮油烟污染整顿治理经费100万</t>
  </si>
  <si>
    <t>招商引资专项</t>
  </si>
  <si>
    <t>县长质量奖</t>
  </si>
  <si>
    <t>食品安全示范县建设</t>
  </si>
  <si>
    <t>肇事肇祸等严重精神障碍患者监护奖励经费</t>
  </si>
  <si>
    <t>注：本表中的“上级专项”为上级一般性转移支付中指定用途的资金。</t>
  </si>
  <si>
    <r>
      <t>其中：涉法涉诉基金70万，重大矛盾调处经费100万（含非正常死亡矛盾处理</t>
    </r>
    <r>
      <rPr>
        <sz val="11"/>
        <rFont val="宋体"/>
        <family val="0"/>
      </rPr>
      <t>50万）</t>
    </r>
    <r>
      <rPr>
        <sz val="11"/>
        <rFont val="宋体"/>
        <family val="0"/>
      </rPr>
      <t>。</t>
    </r>
  </si>
  <si>
    <r>
      <t>1、完成年初任务征管经费按3.2</t>
    </r>
    <r>
      <rPr>
        <sz val="11"/>
        <rFont val="宋体"/>
        <family val="0"/>
      </rPr>
      <t>%安排，未完成任务征管经费按</t>
    </r>
    <r>
      <rPr>
        <sz val="11"/>
        <rFont val="宋体"/>
        <family val="0"/>
      </rPr>
      <t>3%安排。征管经费</t>
    </r>
    <r>
      <rPr>
        <sz val="11"/>
        <rFont val="宋体"/>
        <family val="0"/>
      </rPr>
      <t>按入库进度拨付。
2、联合办税大厅、税收保障办、税收信息中心经费800万，从国、地税局征收经费中各调剂400万，县财政不另行安排。</t>
    </r>
  </si>
  <si>
    <r>
      <rPr>
        <b/>
        <sz val="11"/>
        <rFont val="宋体"/>
        <family val="0"/>
      </rPr>
      <t xml:space="preserve">含上级一般性转移支付
4、六十年代精简提标37.12万，7、残疾人“两项补贴”，26、义务兵家属优待金
</t>
    </r>
    <r>
      <rPr>
        <b/>
        <i/>
        <sz val="11"/>
        <rFont val="宋体"/>
        <family val="0"/>
      </rPr>
      <t>14、孤儿基本生活费，</t>
    </r>
    <r>
      <rPr>
        <b/>
        <i/>
        <sz val="11"/>
        <rFont val="宋体"/>
        <family val="0"/>
      </rPr>
      <t>5</t>
    </r>
    <r>
      <rPr>
        <b/>
        <i/>
        <sz val="11"/>
        <rFont val="宋体"/>
        <family val="0"/>
      </rPr>
      <t>、军休人员经费</t>
    </r>
  </si>
  <si>
    <r>
      <rPr>
        <sz val="11"/>
        <rFont val="宋体"/>
        <family val="0"/>
      </rPr>
      <t>12、</t>
    </r>
    <r>
      <rPr>
        <b/>
        <sz val="11"/>
        <rFont val="宋体"/>
        <family val="0"/>
      </rPr>
      <t>计划生育专项业务经费1899万（含相关上级转移支付资金）</t>
    </r>
  </si>
  <si>
    <t>其中：乡镇规划150万，村庄规划500万，县城控规350万，坐标系转换150万。</t>
  </si>
  <si>
    <t>其中：1、发展粮食生产专项700万（其中：农机插秧补助100万元）
2、现代农机合作社建设专项165万，3、农业专业合作社扶持专项80万，
4、农村能源专项530万。（其中：亮化工程还债150万，村庄亮化300万，光伏、沼气80万）
5、支持农业生产专项800万（其中：扶贫项目400万，其他400万）</t>
  </si>
  <si>
    <r>
      <t>其中：林场道路奖补5</t>
    </r>
    <r>
      <rPr>
        <sz val="11"/>
        <rFont val="宋体"/>
        <family val="0"/>
      </rPr>
      <t>00万</t>
    </r>
  </si>
  <si>
    <r>
      <rPr>
        <sz val="11"/>
        <rFont val="宋体"/>
        <family val="0"/>
      </rPr>
      <t>含已下达的1</t>
    </r>
    <r>
      <rPr>
        <sz val="11"/>
        <rFont val="宋体"/>
        <family val="0"/>
      </rPr>
      <t>80万。</t>
    </r>
  </si>
  <si>
    <r>
      <rPr>
        <sz val="11"/>
        <rFont val="宋体"/>
        <family val="0"/>
      </rPr>
      <t>湘财预【2016】1</t>
    </r>
    <r>
      <rPr>
        <sz val="11"/>
        <rFont val="宋体"/>
        <family val="0"/>
      </rPr>
      <t>64</t>
    </r>
    <r>
      <rPr>
        <sz val="11"/>
        <rFont val="宋体"/>
        <family val="0"/>
      </rPr>
      <t>号：</t>
    </r>
    <r>
      <rPr>
        <sz val="11"/>
        <rFont val="宋体"/>
        <family val="0"/>
      </rPr>
      <t>300</t>
    </r>
    <r>
      <rPr>
        <sz val="11"/>
        <rFont val="宋体"/>
        <family val="0"/>
      </rPr>
      <t>万，湘财预【</t>
    </r>
    <r>
      <rPr>
        <sz val="11"/>
        <rFont val="宋体"/>
        <family val="0"/>
      </rPr>
      <t>2016</t>
    </r>
    <r>
      <rPr>
        <sz val="11"/>
        <rFont val="宋体"/>
        <family val="0"/>
      </rPr>
      <t>】</t>
    </r>
    <r>
      <rPr>
        <sz val="11"/>
        <rFont val="宋体"/>
        <family val="0"/>
      </rPr>
      <t>165</t>
    </r>
    <r>
      <rPr>
        <sz val="11"/>
        <rFont val="宋体"/>
        <family val="0"/>
      </rPr>
      <t>号：</t>
    </r>
    <r>
      <rPr>
        <sz val="11"/>
        <rFont val="宋体"/>
        <family val="0"/>
      </rPr>
      <t>1807</t>
    </r>
    <r>
      <rPr>
        <sz val="11"/>
        <rFont val="宋体"/>
        <family val="0"/>
      </rPr>
      <t>万。</t>
    </r>
  </si>
  <si>
    <t>含标准化厂房奖励、招商财政奖励、电商发展资金和“一企一干一专家”资金。其中：“一企一干一专家”资金100万。</t>
  </si>
  <si>
    <r>
      <t>其中村镇银行补贴3</t>
    </r>
    <r>
      <rPr>
        <sz val="11"/>
        <rFont val="宋体"/>
        <family val="0"/>
      </rPr>
      <t>0万</t>
    </r>
  </si>
  <si>
    <t>安全生产经费</t>
  </si>
  <si>
    <t xml:space="preserve">其中：1、督学责任区办公经费76.5万。
2、教育国有资产管理300万（按收入的40%安排）。
3、校舍维修2500万（上级专项）。
4、学校建设6000万（其中：职业教育发展500万）。
5、义务教育公用经费10700万（县级1200万，上级专项9500万）。
6、中心学校公用经费285万（按人均1.5万安排，三个办事处另各加20万，三个贫困乡另各加10万）。
7、义务教育缺编代课费2000万。  8、义务教育班主任津贴1000万。
9、教师体检经费400万。  10、名师工作站80万。  11、新高考培训100万。
12、农村寄宿制学校运行补助364万。（县级182万，上级专项182万）
13、普高生均公用经费县级配套270万。
14、学生资助专项资金1200.5万（其中：义务教育家庭经济困难寄宿生生活补助844万（含上级专项700万），普高助学76万，中职助学24万，家庭困难幼儿入园补助34万，普高建档立卡贫困生免学费24万，中职免学费198.5万）。
15、贫困乡教师人才津贴450万。（2017和2018年，3个贫困乡）
16、公办幼儿园运行经费1100万。（按保育费收入安排）
</t>
  </si>
  <si>
    <t>其中：1、优抚对象医药费70万，2、基本养老服务补贴180万，
3、抚恤987万，4义务兵家属优待金720万，
5、六十年代精简提标38万，6、军休人员经费200万，
7、投诚起义人员提标32万，8、残疾人“两项补贴”1610万，
9、退役安置600万，10、无名尸体处理经费15万，
11、撤县建市工作经费200万，12、社会救助管理专项经费30万，
13、高龄补贴210万，14、拥军优属经费50万，
15、非营利性养老服务补贴62万，16、百岁老人长寿保健金20万，
17、购买婚姻登记服务112万，18、殡仪馆运行经费400万，
19、县级民政配套资金600万（其中：城镇低保配套100万、五保户集中供养300万、临时救助配套50万、医疗救助配套50万、农村低保配套100万）
20、敬老院管理168万，21、困难群众生活救助资金2600万（上级专项）。</t>
  </si>
  <si>
    <t xml:space="preserve">其中：1、疾病预防控制专项经费150万（其中：结核病防治30万），
2、基本公共卫生服务560万，
3、基层医疗卫生机构补助6300万（含上级转移支付相关资金），
4、村卫生室实施基本药物制度补助资金200万，
5、精神病救治资金300万，
6、公立医院改革补助700万，7、中医药发展资金200万，
8、信息化建设（互联互通）50万，9、乡村医疗垃圾处理费386万，
10、离休及伤残军人医药费420万，11、老公伤医疗经费15万，
12、计划生育专项业务经费2183万（其中：失独家庭关爱经费130万，农村独生子女保健费17万，农村计划生育困难家庭奖励扶助907万，城镇独生子女父母奖励606万，农村部分计划生育家庭特别扶助303万，困难计生对象补助200万，计生网格化建设村直报20万）（含转移支付）
13、医疗保险缴费及基金补助9518万，
14、城乡医疗保险的补助34919万（县级4919万，上级专项30000万），
15、困难企业医保县级配套50万， 
16、乡村家庭医生签约300万，17、红十字医院化债60万。                                                                                                                                                                         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</si>
  <si>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</si>
  <si>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</si>
  <si>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</si>
  <si>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</si>
  <si>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</si>
  <si>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</si>
  <si>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</si>
  <si>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</si>
  <si>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</si>
  <si>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</si>
  <si>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</si>
  <si>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</si>
  <si>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</si>
  <si>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</si>
  <si>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</si>
  <si>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</si>
  <si>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</si>
  <si>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</si>
  <si>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</si>
  <si>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</si>
  <si>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</si>
  <si>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</si>
  <si>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</si>
  <si>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</si>
  <si>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</si>
  <si>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</si>
  <si>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</si>
  <si>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</si>
  <si>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</si>
  <si>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</si>
  <si>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</si>
  <si>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</si>
  <si>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</si>
  <si>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</si>
  <si>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</si>
  <si>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</si>
  <si>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</si>
  <si>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</si>
  <si>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</si>
  <si>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</si>
  <si>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</si>
  <si>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</si>
  <si>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</si>
  <si>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</si>
  <si>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</si>
  <si>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</si>
  <si>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</si>
  <si>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</si>
  <si>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</si>
  <si>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</si>
  <si>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</si>
  <si>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</si>
  <si>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</si>
  <si>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</si>
  <si>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</si>
  <si>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</si>
  <si>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</si>
  <si>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</si>
  <si>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</si>
  <si>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</si>
  <si>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</si>
  <si>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</si>
  <si>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</si>
  <si>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</si>
  <si>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</si>
  <si>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</si>
  <si>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</si>
  <si>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</si>
  <si>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</si>
  <si>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</si>
  <si>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</si>
  <si>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</si>
  <si>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</si>
  <si>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</si>
  <si>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</si>
  <si>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</si>
  <si>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</si>
  <si>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</si>
  <si>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</si>
  <si>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</si>
  <si>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</si>
  <si>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</si>
  <si>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</si>
  <si>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</si>
  <si>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</si>
  <si>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</si>
  <si>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</si>
  <si>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</si>
  <si>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</si>
  <si>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</si>
  <si>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</si>
  <si>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</si>
  <si>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</si>
  <si>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</si>
  <si>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</si>
  <si>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</si>
  <si>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</si>
  <si>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</si>
  <si>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</si>
  <si>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</si>
  <si>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</si>
  <si>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</si>
  <si>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</si>
  <si>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</si>
  <si>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</si>
  <si>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</si>
  <si>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</si>
  <si>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</si>
  <si>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</si>
  <si>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</si>
  <si>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</si>
  <si>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</si>
  <si>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</si>
  <si>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</si>
  <si>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</si>
  <si>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</si>
  <si>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</si>
  <si>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</si>
  <si>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</si>
  <si>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</si>
  <si>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</si>
  <si>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</si>
  <si>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</si>
  <si>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</si>
  <si>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</si>
  <si>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</si>
  <si>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</si>
  <si>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</si>
  <si>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</si>
  <si>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</si>
  <si>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</si>
  <si>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</si>
  <si>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</si>
  <si>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</si>
  <si>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</si>
  <si>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</si>
  <si>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</si>
  <si>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</si>
  <si>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</si>
  <si>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</si>
  <si>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</si>
  <si>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</si>
  <si>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</si>
  <si>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</si>
  <si>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</si>
  <si>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</si>
  <si>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</si>
  <si>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</si>
  <si>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</si>
  <si>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</si>
  <si>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</si>
  <si>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</si>
  <si>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</si>
  <si>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</si>
  <si>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</si>
  <si>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</si>
  <si>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</si>
  <si>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</si>
  <si>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</si>
  <si>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</si>
  <si>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</si>
  <si>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</si>
  <si>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</si>
  <si>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</si>
  <si>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</si>
  <si>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</si>
  <si>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</si>
  <si>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</si>
  <si>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</si>
  <si>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</si>
  <si>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</si>
  <si>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</si>
  <si>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</si>
  <si>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</si>
  <si>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</si>
  <si>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</si>
  <si>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</si>
  <si>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</si>
  <si>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</si>
  <si>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</si>
  <si>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</si>
  <si>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</si>
  <si>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</si>
  <si>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</si>
  <si>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</si>
  <si>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</si>
  <si>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</si>
  <si>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</si>
  <si>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</si>
  <si>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</si>
  <si>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</si>
  <si>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</si>
  <si>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</si>
  <si>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</si>
  <si>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</si>
  <si>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</si>
  <si>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</si>
  <si>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</si>
  <si>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</si>
  <si>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</si>
  <si>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</si>
  <si>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</si>
  <si>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</si>
  <si>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</si>
  <si>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</si>
  <si>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</si>
  <si>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</si>
  <si>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</si>
  <si>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</si>
  <si>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</si>
  <si>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</si>
  <si>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</si>
  <si>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</si>
  <si>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</si>
  <si>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</si>
  <si>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</si>
  <si>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</si>
  <si>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</si>
  <si>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</si>
  <si>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</si>
  <si>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</si>
  <si>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</si>
  <si>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</si>
  <si>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</si>
  <si>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</si>
  <si>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</si>
  <si>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</si>
  <si>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</si>
  <si>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</si>
  <si>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</si>
  <si>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</si>
  <si>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</si>
  <si>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</si>
  <si>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</si>
  <si>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</si>
  <si>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</si>
  <si>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</si>
  <si>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</si>
  <si>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</si>
  <si>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</si>
  <si>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</si>
  <si>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</si>
  <si>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</si>
  <si>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</si>
  <si>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</si>
  <si>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</si>
  <si>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</si>
  <si>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</si>
  <si>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</si>
  <si>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</si>
  <si>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</si>
  <si>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</si>
  <si>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</si>
  <si>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</si>
  <si>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</si>
  <si>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</si>
  <si>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</si>
  <si>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</si>
  <si>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</si>
  <si>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</si>
  <si>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</si>
  <si>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</si>
  <si>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</si>
  <si>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</si>
  <si>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</si>
  <si>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</si>
  <si>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</si>
  <si>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</si>
  <si>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</si>
  <si>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</si>
  <si>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</si>
  <si>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</si>
  <si>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</si>
  <si>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</si>
  <si>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</si>
  <si>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</si>
  <si>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</si>
  <si>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</si>
  <si>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</si>
  <si>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</si>
  <si>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</si>
  <si>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</si>
  <si>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</si>
  <si>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</si>
  <si>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</si>
  <si>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</si>
  <si>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</si>
  <si>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</si>
  <si>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</si>
  <si>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</si>
  <si>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</si>
  <si>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</si>
  <si>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</si>
  <si>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</si>
  <si>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</si>
  <si>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</si>
  <si>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</si>
  <si>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</si>
  <si>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</si>
  <si>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</si>
  <si>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</si>
  <si>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</si>
  <si>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</si>
  <si>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</si>
  <si>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</si>
  <si>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</si>
  <si>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</si>
  <si>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</si>
  <si>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</si>
  <si>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</si>
  <si>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</si>
  <si>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</si>
  <si>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</si>
  <si>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</si>
  <si>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</si>
  <si>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</si>
  <si>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</si>
  <si>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</si>
  <si>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</si>
  <si>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</si>
  <si>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</si>
  <si>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</si>
  <si>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</si>
  <si>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</si>
  <si>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</si>
  <si>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</si>
  <si>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</si>
  <si>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</si>
  <si>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</si>
  <si>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</si>
  <si>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</si>
  <si>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</si>
  <si>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</si>
  <si>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</si>
  <si>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</si>
  <si>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</si>
  <si>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</si>
  <si>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</si>
  <si>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</si>
  <si>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</si>
  <si>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</si>
  <si>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</si>
  <si>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</si>
  <si>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</si>
  <si>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</si>
  <si>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</si>
  <si>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</si>
  <si>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</si>
  <si>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</si>
  <si>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</si>
  <si>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</si>
  <si>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</si>
  <si>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</si>
  <si>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</si>
  <si>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</si>
  <si>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</si>
  <si>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</si>
  <si>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</si>
  <si>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</si>
  <si>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</si>
  <si>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</si>
  <si>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</si>
  <si>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</si>
  <si>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</si>
  <si>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</si>
  <si>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</si>
  <si>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</si>
  <si>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</si>
  <si>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</si>
  <si>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</si>
  <si>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</si>
  <si>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</si>
  <si>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</si>
  <si>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</si>
  <si>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</si>
  <si>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</si>
  <si>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</si>
  <si>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</si>
  <si>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</si>
  <si>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</si>
  <si>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</si>
  <si>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</si>
  <si>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</si>
  <si>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</si>
  <si>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</si>
  <si>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</si>
  <si>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</si>
  <si>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</si>
  <si>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</si>
  <si>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</si>
  <si>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</si>
  <si>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</si>
  <si>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</si>
  <si>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</si>
  <si>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</si>
  <si>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</si>
  <si>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</si>
  <si>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</si>
  <si>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</si>
  <si>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</si>
  <si>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</si>
  <si>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</si>
  <si>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</si>
  <si>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</si>
  <si>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</si>
  <si>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</si>
  <si>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</si>
  <si>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</si>
  <si>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</si>
  <si>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</si>
  <si>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</si>
  <si>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</si>
  <si>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</si>
  <si>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</si>
  <si>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</si>
  <si>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</si>
  <si>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</si>
  <si>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</si>
  <si>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</si>
  <si>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</si>
  <si>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</si>
  <si>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</si>
  <si>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</si>
  <si>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</si>
  <si>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</si>
  <si>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</si>
  <si>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</si>
  <si>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</si>
  <si>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</si>
  <si>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</si>
  <si>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</si>
  <si>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</si>
  <si>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</si>
  <si>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</si>
  <si>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</si>
  <si>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</si>
  <si>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</si>
  <si>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</si>
  <si>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</si>
  <si>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</si>
  <si>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</si>
  <si>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</si>
  <si>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</si>
  <si>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</si>
  <si>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</si>
  <si>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</si>
  <si>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</si>
  <si>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</si>
  <si>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</si>
  <si>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</si>
  <si>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</si>
  <si>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</si>
  <si>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</si>
  <si>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</si>
  <si>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</si>
  <si>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</si>
  <si>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</si>
  <si>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</si>
  <si>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</si>
  <si>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</si>
  <si>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</si>
  <si>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</si>
  <si>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</si>
  <si>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</si>
  <si>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</si>
  <si>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</si>
  <si>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</si>
  <si>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</si>
  <si>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</si>
  <si>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</si>
  <si>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</si>
  <si>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</si>
  <si>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</si>
  <si>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</si>
  <si>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</si>
  <si>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</si>
  <si>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</si>
  <si>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</si>
  <si>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</si>
  <si>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</si>
  <si>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</si>
  <si>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</si>
  <si>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</si>
  <si>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</si>
  <si>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</si>
  <si>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</si>
  <si>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</si>
  <si>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</si>
  <si>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</si>
  <si>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</si>
  <si>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</si>
  <si>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</si>
  <si>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</si>
  <si>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</si>
  <si>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</si>
  <si>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</si>
  <si>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</si>
  <si>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</si>
  <si>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</si>
  <si>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</si>
  <si>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</si>
  <si>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</si>
  <si>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</si>
  <si>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</si>
  <si>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</si>
  <si>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</si>
  <si>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</si>
  <si>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</si>
  <si>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</si>
  <si>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</si>
  <si>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</si>
  <si>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</si>
  <si>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</si>
  <si>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</si>
  <si>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</si>
  <si>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</si>
  <si>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</si>
  <si>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</si>
  <si>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</si>
  <si>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</si>
  <si>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</si>
  <si>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</si>
  <si>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</si>
  <si>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</si>
  <si>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</si>
  <si>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</si>
  <si>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</si>
  <si>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</si>
  <si>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</si>
  <si>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</si>
  <si>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</si>
  <si>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</si>
  <si>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</si>
  <si>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</si>
  <si>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</si>
  <si>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</si>
  <si>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</si>
  <si>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</si>
  <si>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</si>
  <si>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</si>
  <si>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</si>
  <si>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</si>
  <si>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</si>
  <si>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</si>
  <si>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</si>
  <si>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</si>
  <si>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</si>
  <si>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</si>
  <si>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</si>
  <si>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</si>
  <si>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</si>
  <si>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</si>
  <si>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</si>
  <si>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</si>
  <si>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</si>
  <si>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</si>
  <si>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</si>
  <si>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</si>
  <si>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</si>
  <si>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</si>
  <si>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</si>
  <si>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</si>
  <si>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</si>
  <si>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</si>
  <si>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</si>
  <si>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</si>
  <si>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</si>
  <si>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</si>
  <si>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</si>
  <si>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</si>
  <si>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</si>
  <si>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</si>
  <si>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</si>
  <si>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</si>
  <si>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</si>
  <si>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</si>
  <si>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</si>
  <si>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</si>
  <si>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</si>
  <si>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</si>
  <si>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</si>
  <si>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</si>
  <si>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</si>
  <si>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</si>
  <si>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</si>
  <si>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</si>
  <si>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</si>
  <si>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</si>
  <si>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</si>
  <si>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</si>
  <si>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</si>
  <si>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</si>
  <si>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</si>
  <si>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</si>
  <si>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</si>
  <si>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</si>
  <si>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</si>
  <si>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</si>
  <si>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</si>
  <si>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</si>
  <si>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</si>
  <si>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</si>
  <si>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</si>
  <si>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</si>
  <si>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</si>
  <si>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</si>
  <si>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</si>
  <si>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</si>
  <si>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</si>
  <si>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</si>
  <si>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</si>
  <si>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</si>
  <si>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</si>
  <si>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</si>
  <si>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</si>
  <si>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</si>
  <si>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</si>
  <si>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</si>
  <si>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</si>
  <si>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</si>
  <si>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</si>
  <si>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</si>
  <si>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</si>
  <si>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</si>
  <si>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</si>
  <si>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</si>
  <si>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</si>
  <si>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</si>
  <si>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</si>
  <si>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</si>
  <si>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</si>
  <si>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</si>
  <si>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</si>
  <si>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</si>
  <si>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</si>
  <si>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</si>
  <si>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</si>
  <si>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</si>
  <si>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</si>
  <si>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</si>
  <si>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</si>
  <si>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</si>
  <si>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</si>
  <si>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</si>
  <si>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</si>
  <si>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</si>
  <si>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</si>
  <si>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</si>
  <si>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</si>
  <si>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</si>
  <si>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</si>
  <si>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</si>
  <si>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</si>
  <si>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</si>
  <si>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</si>
  <si>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</si>
  <si>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</si>
  <si>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</si>
  <si>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</si>
  <si>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</si>
  <si>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</si>
  <si>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</si>
  <si>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</si>
  <si>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</si>
  <si>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</si>
  <si>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</si>
  <si>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</si>
  <si>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</si>
  <si>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</si>
  <si>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</si>
  <si>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</si>
  <si>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</si>
  <si>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</si>
  <si>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</si>
  <si>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</si>
  <si>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</si>
  <si>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</si>
  <si>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</si>
  <si>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</si>
  <si>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</si>
  <si>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</si>
  <si>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</si>
  <si>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</si>
  <si>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</si>
  <si>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</si>
  <si>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</si>
  <si>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</si>
  <si>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</si>
  <si>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</si>
  <si>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</si>
  <si>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</si>
  <si>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</si>
  <si>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</si>
  <si>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</si>
  <si>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</si>
  <si>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</si>
  <si>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</si>
  <si>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</si>
  <si>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</si>
  <si>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</si>
  <si>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</si>
  <si>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</si>
  <si>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</si>
  <si>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</si>
  <si>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</si>
  <si>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</si>
  <si>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</si>
  <si>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</si>
  <si>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</si>
  <si>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</si>
  <si>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</si>
  <si>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</si>
  <si>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</si>
  <si>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</si>
  <si>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</si>
  <si>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</si>
  <si>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</si>
  <si>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</si>
  <si>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</si>
  <si>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</si>
  <si>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</si>
  <si>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</si>
  <si>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</si>
  <si>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</si>
  <si>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</si>
  <si>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</si>
  <si>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</si>
  <si>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</si>
  <si>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</si>
  <si>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</si>
  <si>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</si>
  <si>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</si>
  <si>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</si>
  <si>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</si>
  <si>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</si>
  <si>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</si>
  <si>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</si>
  <si>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</si>
  <si>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</si>
  <si>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</si>
  <si>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</si>
  <si>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</si>
  <si>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</si>
  <si>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</si>
  <si>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</si>
  <si>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</si>
  <si>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</si>
  <si>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</si>
  <si>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</si>
  <si>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</si>
  <si>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</si>
  <si>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</si>
  <si>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</si>
  <si>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</si>
  <si>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</si>
  <si>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</si>
  <si>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</si>
  <si>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</si>
  <si>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</si>
  <si>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</si>
  <si>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</si>
  <si>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</si>
  <si>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</si>
  <si>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</si>
  <si>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</si>
  <si>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</si>
  <si>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</si>
  <si>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</si>
  <si>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</si>
  <si>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</si>
  <si>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</si>
  <si>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</si>
  <si>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</si>
  <si>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</si>
  <si>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</si>
  <si>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</si>
  <si>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</si>
  <si>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</si>
  <si>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</si>
  <si>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</si>
  <si>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</si>
  <si>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</si>
  <si>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</si>
  <si>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</si>
  <si>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</si>
  <si>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</si>
  <si>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</si>
  <si>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</si>
  <si>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</si>
  <si>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</si>
  <si>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</si>
  <si>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</si>
  <si>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</si>
  <si>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</si>
  <si>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</si>
  <si>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</si>
  <si>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</si>
  <si>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</si>
  <si>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</si>
  <si>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</si>
  <si>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</si>
  <si>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</si>
  <si>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</si>
  <si>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</si>
  <si>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</si>
  <si>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</si>
  <si>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</si>
  <si>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</si>
  <si>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</si>
  <si>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</si>
  <si>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</si>
  <si>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</si>
  <si>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</si>
  <si>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</si>
  <si>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</si>
  <si>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</si>
  <si>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</si>
  <si>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</si>
  <si>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</si>
  <si>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</si>
  <si>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</si>
  <si>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</si>
  <si>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</si>
  <si>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</si>
  <si>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</si>
  <si>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</si>
  <si>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</si>
  <si>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</si>
  <si>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</si>
  <si>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</si>
  <si>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</si>
  <si>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</si>
  <si>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</si>
  <si>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</si>
  <si>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</si>
  <si>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</si>
  <si>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</si>
  <si>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</si>
  <si>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</si>
  <si>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</si>
  <si>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</si>
  <si>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</si>
  <si>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</si>
  <si>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</si>
  <si>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</si>
  <si>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</si>
  <si>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</si>
  <si>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</si>
  <si>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</si>
  <si>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</si>
  <si>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</si>
  <si>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</si>
  <si>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</si>
  <si>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</si>
  <si>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</si>
  <si>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</si>
  <si>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</si>
  <si>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</si>
  <si>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</si>
  <si>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</si>
  <si>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</si>
  <si>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</si>
  <si>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</si>
  <si>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</si>
  <si>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</si>
  <si>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</si>
  <si>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</si>
  <si>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</si>
  <si>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</si>
  <si>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</si>
  <si>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</si>
  <si>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</si>
  <si>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</si>
  <si>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</si>
  <si>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</si>
  <si>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</si>
  <si>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</si>
  <si>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</si>
  <si>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</si>
  <si>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</si>
  <si>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</si>
  <si>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</si>
  <si>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</si>
  <si>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</si>
  <si>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</si>
  <si>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</si>
  <si>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</si>
  <si>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</si>
  <si>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</si>
  <si>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</si>
  <si>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</si>
  <si>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</si>
  <si>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</si>
  <si>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</si>
  <si>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</si>
  <si>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</si>
  <si>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</si>
  <si>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</si>
  <si>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</si>
  <si>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</si>
  <si>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</si>
  <si>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</si>
  <si>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</si>
  <si>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</si>
  <si>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</si>
  <si>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</si>
  <si>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</si>
  <si>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</si>
  <si>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</si>
  <si>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</si>
  <si>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</si>
  <si>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</si>
  <si>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</si>
  <si>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</si>
  <si>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</si>
  <si>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</si>
  <si>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</si>
  <si>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</si>
  <si>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</si>
  <si>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</si>
  <si>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</si>
  <si>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</si>
  <si>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</si>
  <si>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</si>
  <si>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</si>
  <si>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</si>
  <si>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</si>
  <si>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</si>
  <si>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</si>
  <si>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</si>
  <si>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</si>
  <si>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</si>
  <si>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</si>
  <si>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</si>
  <si>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</si>
  <si>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</si>
  <si>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</si>
  <si>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</si>
  <si>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</si>
  <si>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</si>
  <si>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</si>
  <si>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</si>
  <si>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</si>
  <si>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</si>
  <si>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</si>
  <si>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</si>
  <si>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</si>
  <si>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</si>
  <si>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</si>
  <si>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</si>
  <si>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</si>
  <si>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</si>
  <si>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</si>
  <si>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</si>
  <si>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</si>
  <si>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</si>
  <si>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</si>
  <si>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</si>
  <si>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</si>
  <si>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</si>
  <si>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</si>
  <si>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</si>
  <si>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</si>
  <si>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</si>
  <si>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</si>
  <si>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</si>
  <si>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</si>
  <si>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</si>
  <si>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</si>
  <si>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</si>
  <si>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</si>
  <si>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</si>
  <si>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</si>
  <si>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</si>
  <si>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</si>
  <si>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</si>
  <si>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</si>
  <si>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</si>
  <si>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</si>
  <si>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</si>
  <si>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</si>
  <si>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</si>
  <si>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</si>
  <si>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</si>
  <si>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</si>
  <si>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</si>
  <si>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</si>
  <si>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</si>
  <si>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</si>
  <si>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</si>
  <si>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</si>
  <si>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</si>
  <si>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</si>
  <si>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</si>
  <si>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</si>
  <si>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</si>
  <si>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</si>
  <si>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</si>
  <si>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</si>
  <si>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</si>
  <si>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</si>
  <si>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</si>
  <si>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</si>
  <si>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</si>
  <si>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</si>
  <si>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</si>
  <si>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</si>
  <si>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</si>
  <si>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</si>
  <si>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</si>
  <si>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</si>
  <si>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</si>
  <si>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</si>
  <si>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</si>
  <si>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</si>
  <si>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</si>
  <si>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 xml:space="preserve">        产业化发展</t>
  </si>
  <si>
    <t xml:space="preserve">        创新示范</t>
  </si>
  <si>
    <t xml:space="preserve">    外交管理事务</t>
  </si>
  <si>
    <t xml:space="preserve">      财政对职工基本医疗保险基金的补助</t>
  </si>
  <si>
    <t>2018年一般公共预算本级支出表</t>
  </si>
  <si>
    <t>2018年预算数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</si>
  <si>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入</t>
    </r>
  </si>
  <si>
    <t xml:space="preserve">      城市建设支出</t>
  </si>
  <si>
    <t xml:space="preserve">      农村基础设施建设支出</t>
  </si>
  <si>
    <t xml:space="preserve">      城市公共设施</t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</si>
  <si>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出</t>
    </r>
  </si>
  <si>
    <t>险    种</t>
  </si>
  <si>
    <t>一、城乡居民基本养老保险基金</t>
  </si>
  <si>
    <t>基本养老保险费收入</t>
  </si>
  <si>
    <t>利息收入</t>
  </si>
  <si>
    <t>财政补贴收入</t>
  </si>
  <si>
    <t>二、机关事业单位基本养老保险基金</t>
  </si>
  <si>
    <t>三、城镇职工基本医疗保险基金</t>
  </si>
  <si>
    <t>基本医疗保险费收入</t>
  </si>
  <si>
    <t>四、城乡居民基本医疗保险基金</t>
  </si>
  <si>
    <t>保险费收入</t>
  </si>
  <si>
    <t>五、失业保险基金</t>
  </si>
  <si>
    <t>失业保险费收入</t>
  </si>
  <si>
    <t>转移收入</t>
  </si>
  <si>
    <t>六、生育保险基金</t>
  </si>
  <si>
    <t>生育保险费收入</t>
  </si>
  <si>
    <t>本年收入小计</t>
  </si>
  <si>
    <t>其中：保险费收入</t>
  </si>
  <si>
    <t xml:space="preserve">      投资收益</t>
  </si>
  <si>
    <t xml:space="preserve">      财政补贴收入</t>
  </si>
  <si>
    <t>上年结余</t>
  </si>
  <si>
    <t>收入合计</t>
  </si>
  <si>
    <t>社会保险待遇支出</t>
  </si>
  <si>
    <t>转移支出</t>
  </si>
  <si>
    <t>本年支出小计</t>
  </si>
  <si>
    <t>其中：社会保险待遇支出</t>
  </si>
  <si>
    <t xml:space="preserve">      转移支出</t>
  </si>
  <si>
    <t>年末滚存结余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</si>
  <si>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</si>
  <si>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金额</t>
    </r>
  </si>
  <si>
    <r>
      <rPr>
        <sz val="10"/>
        <rFont val="宋体"/>
        <family val="0"/>
      </rPr>
      <t>一、利润收入</t>
    </r>
  </si>
  <si>
    <r>
      <rPr>
        <sz val="10"/>
        <rFont val="宋体"/>
        <family val="0"/>
      </rPr>
      <t>本年收入合计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</si>
  <si>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</si>
  <si>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</si>
  <si>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一、解决历史遗留问题及改革成本支出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</si>
  <si>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三供一业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移交补助支出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</si>
  <si>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二、国有企业资本金注入</t>
    </r>
  </si>
  <si>
    <r>
      <rPr>
        <sz val="10"/>
        <rFont val="宋体"/>
        <family val="0"/>
      </rPr>
      <t>国有经济结构调整支出</t>
    </r>
  </si>
  <si>
    <r>
      <rPr>
        <sz val="10"/>
        <rFont val="宋体"/>
        <family val="0"/>
      </rPr>
      <t>前瞻性战略性产业发展支出</t>
    </r>
  </si>
  <si>
    <r>
      <rPr>
        <sz val="10"/>
        <rFont val="宋体"/>
        <family val="0"/>
      </rPr>
      <t>支持科技进步支出</t>
    </r>
  </si>
  <si>
    <r>
      <rPr>
        <sz val="10"/>
        <rFont val="宋体"/>
        <family val="0"/>
      </rPr>
      <t>其他国有企业资本金注入</t>
    </r>
  </si>
  <si>
    <r>
      <rPr>
        <sz val="10"/>
        <rFont val="宋体"/>
        <family val="0"/>
      </rPr>
      <t>本年支出合计</t>
    </r>
  </si>
  <si>
    <t>限额</t>
  </si>
  <si>
    <t>余额</t>
  </si>
  <si>
    <t>邵东县</t>
  </si>
  <si>
    <t>因公出国（境）费</t>
  </si>
  <si>
    <t>公务接待费</t>
  </si>
  <si>
    <t>公务用车购置及运行维护费</t>
  </si>
  <si>
    <t>小计</t>
  </si>
  <si>
    <t>公务用车购置费</t>
  </si>
  <si>
    <t>公务用车运行维护费</t>
  </si>
  <si>
    <r>
      <t>2018</t>
    </r>
    <r>
      <rPr>
        <b/>
        <sz val="18"/>
        <rFont val="宋体"/>
        <family val="0"/>
      </rPr>
      <t>年政府性基金转移支付预算表</t>
    </r>
  </si>
  <si>
    <r>
      <t>2018</t>
    </r>
    <r>
      <rPr>
        <sz val="10"/>
        <rFont val="宋体"/>
        <family val="0"/>
      </rPr>
      <t>年
预算数</t>
    </r>
  </si>
  <si>
    <r>
      <t>2017</t>
    </r>
    <r>
      <rPr>
        <b/>
        <sz val="18"/>
        <color indexed="8"/>
        <rFont val="宋体"/>
        <family val="0"/>
      </rPr>
      <t>年政府一般债务限额和余额情况表</t>
    </r>
  </si>
  <si>
    <r>
      <t>2017</t>
    </r>
    <r>
      <rPr>
        <b/>
        <sz val="18"/>
        <color indexed="8"/>
        <rFont val="宋体"/>
        <family val="0"/>
      </rPr>
      <t>年政府专项债务限额和余额情况表</t>
    </r>
  </si>
  <si>
    <r>
      <t>2018</t>
    </r>
    <r>
      <rPr>
        <b/>
        <sz val="18"/>
        <rFont val="宋体"/>
        <family val="0"/>
      </rPr>
      <t>年国有资本经营预算支出表</t>
    </r>
  </si>
  <si>
    <r>
      <t>2018</t>
    </r>
    <r>
      <rPr>
        <b/>
        <sz val="18"/>
        <rFont val="宋体"/>
        <family val="0"/>
      </rPr>
      <t>年国有资本经营预算收入表</t>
    </r>
  </si>
  <si>
    <t>说明：因我县国有企业已全部改制完毕，无国有资本经营收入，因此2018年没有编制国有资本经营预算。</t>
  </si>
  <si>
    <t>说明：因我县国有企业已全部改制完毕，无国有资本经营收入和相关收入安排的支出，因此2018年没有编制国有资本经营预算。</t>
  </si>
  <si>
    <r>
      <t>2018</t>
    </r>
    <r>
      <rPr>
        <b/>
        <sz val="18"/>
        <rFont val="宋体"/>
        <family val="0"/>
      </rPr>
      <t>年社会保险基金支出预算表</t>
    </r>
  </si>
  <si>
    <r>
      <t>2018</t>
    </r>
    <r>
      <rPr>
        <b/>
        <sz val="18"/>
        <rFont val="宋体"/>
        <family val="0"/>
      </rPr>
      <t>年社会保险基金收入预算表</t>
    </r>
  </si>
  <si>
    <t>其他收入</t>
  </si>
  <si>
    <t>转移收入</t>
  </si>
  <si>
    <t xml:space="preserve">      其他收入</t>
  </si>
  <si>
    <t xml:space="preserve">      转移收入</t>
  </si>
  <si>
    <r>
      <t>2018</t>
    </r>
    <r>
      <rPr>
        <sz val="10"/>
        <rFont val="宋体"/>
        <family val="0"/>
      </rPr>
      <t>年
预算数</t>
    </r>
  </si>
  <si>
    <t>2018年预算数</t>
  </si>
  <si>
    <t>单位：元</t>
  </si>
  <si>
    <t>科目编码</t>
  </si>
  <si>
    <t>机关工资福利支出</t>
  </si>
  <si>
    <t>工资奖金津贴</t>
  </si>
  <si>
    <t>社会保障缴费</t>
  </si>
  <si>
    <t>住房公积金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</si>
  <si>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</si>
  <si>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</si>
  <si>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</si>
  <si>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</si>
  <si>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</si>
  <si>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</si>
  <si>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因公出国（境）费用</t>
  </si>
  <si>
    <t>维修（护）费</t>
  </si>
  <si>
    <t>其他商品和服务支出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</si>
  <si>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</si>
  <si>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</si>
  <si>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</si>
  <si>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</si>
  <si>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</si>
  <si>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其他对个人和家庭的补助支出</t>
  </si>
  <si>
    <t>说明：五险一金不包含在基本支出，由财政统一直接缴到相关单位。</t>
  </si>
  <si>
    <t>单位名称:</t>
  </si>
  <si>
    <t>2018年邵东县本级公共财政拨款基本支出预算表</t>
  </si>
  <si>
    <t>乡镇政协委员联系群众工作室经费</t>
  </si>
  <si>
    <r>
      <t>其中：涉法涉诉基金70万，重大矛盾调处经费100万（含非正常死亡矛盾处理</t>
    </r>
    <r>
      <rPr>
        <sz val="11"/>
        <rFont val="宋体"/>
        <family val="0"/>
      </rPr>
      <t>50万）</t>
    </r>
    <r>
      <rPr>
        <sz val="11"/>
        <rFont val="宋体"/>
        <family val="0"/>
      </rPr>
      <t>。</t>
    </r>
  </si>
  <si>
    <r>
      <t>1、完成年初任务征管经费按3.2</t>
    </r>
    <r>
      <rPr>
        <sz val="11"/>
        <rFont val="宋体"/>
        <family val="0"/>
      </rPr>
      <t>%安排，未完成任务征管经费按</t>
    </r>
    <r>
      <rPr>
        <sz val="11"/>
        <rFont val="宋体"/>
        <family val="0"/>
      </rPr>
      <t>3%安排。征管经费</t>
    </r>
    <r>
      <rPr>
        <sz val="11"/>
        <rFont val="宋体"/>
        <family val="0"/>
      </rPr>
      <t>按入库进度拨付。
2、联合办税大厅、税收保障办、税收信息中心经费800万，从国、地税局征收经费中各调剂400万，县财政不另行安排。</t>
    </r>
  </si>
  <si>
    <t>其中：乡镇规划150万，村庄规划500万，县城控规350万，坐标系转换150万。</t>
  </si>
  <si>
    <t>其中：1、发展粮食生产专项700万（其中：农机插秧补助100万元）
2、现代农机合作社建设专项165万，3、农业专业合作社扶持专项80万，
4、农村能源专项530万。（其中：亮化工程还债150万，村庄亮化300万，光伏、沼气80万）
5、支持农业生产专项800万（其中：扶贫项目400万，其他400万）</t>
  </si>
  <si>
    <r>
      <t>其中：林场道路奖补5</t>
    </r>
    <r>
      <rPr>
        <sz val="11"/>
        <rFont val="宋体"/>
        <family val="0"/>
      </rPr>
      <t>00万</t>
    </r>
  </si>
  <si>
    <t>含标准化厂房奖励、招商财政奖励、电商发展资金和“一企一干一专家”资金。其中：“一企一干一专家”资金100万。</t>
  </si>
  <si>
    <r>
      <t>其中村镇银行补贴3</t>
    </r>
    <r>
      <rPr>
        <sz val="11"/>
        <rFont val="宋体"/>
        <family val="0"/>
      </rPr>
      <t>0万</t>
    </r>
  </si>
  <si>
    <t>安全生产经费</t>
  </si>
  <si>
    <t xml:space="preserve">其中：1、督学责任区办公经费76.5万。
2、教育国有资产管理300万（按收入的40%安排）。
3、校舍维修2500万（上级专项）。
4、学校建设5500万（其中：教育费附加安排4892万元，税费改革转移支付261万元，长效机制县本级配套284万，其他城建配套等安排63万）。
5、义务教育公用经费10700万（县级1200万，上级专项9500万）。
6、中心学校公用经费285万（按人均1.5万安排，三个办事处另各加20万，三个贫困乡另各加10万）。
7、义务教育缺编代课费2000万。  8、义务教育班主任津贴1000万。
9、教师体检经费400万。  10、师训经费180万元（从土地出让收益金中计提的教育资金中安排，其中：名师工作站80万，新高考培训100万）。
11、职教经费500万元（从教育费附加中安排370万元，人均1元职教专项经费安排130万元）。
12、农村寄宿制学校运行补助364万。（县级182万，上级专项182万）。
13、普高生均公用经费县级配套270万。
14、学生资助专项资金1200.5万（其中：义务教育家庭经济困难寄宿生生活补助844万（含上级专项700万），普高助学76万，中职助学24万，家庭困难幼儿入园补助34万，普高建档立卡贫困生免学费24万，中职免学费198.5万）。
15、贫困乡教师人才津贴450万（2017和2018年，3个贫困乡）。
16、公办幼儿园运行经费1100万（按保育费收入安排）。
</t>
  </si>
  <si>
    <t>2018年邵东县级公共财政拨款“三公经费”预算公开</t>
  </si>
  <si>
    <t>县本级部门，包括县级行政单位（含参照公务员法管理的事业单位）、事业单位和其他单位使用当年一般公共预算拨款安排的2018年“三公经费”预算为2786万元，其中：因公出国（境）费6万元，公务接待费900万元，公务用车购置及运行维护费1880万元（其中公务用车购置费为120万元，公务用车运行维护费1760万元）。2018年县级“三公经费”预算汇总数较上年减少120万元，主要原因是我县2017年启动了公车改革，由此2018年较上年减少公务用车运行维护费240万元，2018年公务用车购置费预算120万元（因部分公务用车和执法用车已使用多年需更换），2018年公务接待费较上年减少50万元。</t>
  </si>
  <si>
    <t xml:space="preserve"> 2018年国有资本经营收入预算表</t>
  </si>
  <si>
    <t>填报单位：邵东县</t>
  </si>
  <si>
    <t>金额单位：万元</t>
  </si>
  <si>
    <t>科目编码</t>
  </si>
  <si>
    <t>科目名称</t>
  </si>
  <si>
    <t>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</si>
  <si>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</si>
  <si>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</si>
  <si>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</si>
  <si>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</si>
  <si>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</si>
  <si>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r>
      <t>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</si>
  <si>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国有资本经营预算转移支付收入</t>
  </si>
  <si>
    <t>注: 本年度无国有资本经营预算</t>
  </si>
  <si>
    <t xml:space="preserve">  2018年国有资本经营支出预算表                                                      </t>
  </si>
  <si>
    <t>填报单位：邵东县</t>
  </si>
  <si>
    <t>金额单位：万元</t>
  </si>
  <si>
    <t>科目编码</t>
  </si>
  <si>
    <t>科目名称</t>
  </si>
  <si>
    <t>预算数</t>
  </si>
  <si>
    <t xml:space="preserve">国有资本经营预算支出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</si>
</sst>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;_"/>
    <numFmt numFmtId="186" formatCode="#,##0;[Red]#,##0"/>
    <numFmt numFmtId="187" formatCode="#,##0_);[Red]\(#,##0\)"/>
    <numFmt numFmtId="188" formatCode="0_ "/>
    <numFmt numFmtId="189" formatCode="0.00_);[Red]\(0.00\)"/>
    <numFmt numFmtId="190" formatCode="0.00_ "/>
    <numFmt numFmtId="191" formatCode="#,##0.00_);[Red]\(#,##0.00\)"/>
    <numFmt numFmtId="192" formatCode="0_);[Red]\(0\)"/>
    <numFmt numFmtId="193" formatCode="#,##0.00_ ;\-#,##0.00"/>
    <numFmt numFmtId="194" formatCode="#,##0.00_ ;\-#,##0.00;;"/>
    <numFmt numFmtId="195" formatCode="#,##0.00_ "/>
    <numFmt numFmtId="196" formatCode="0.0_ 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#,##0.0000"/>
    <numFmt numFmtId="202" formatCode="#,##0.0_ "/>
    <numFmt numFmtId="203" formatCode="* #,##0.00;* \-#,##0.00;* &quot;&quot;??;@"/>
    <numFmt numFmtId="204" formatCode=";;"/>
  </numFmts>
  <fonts count="5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8"/>
      <name val="黑体"/>
      <family val="3"/>
    </font>
    <font>
      <b/>
      <i/>
      <sz val="11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sz val="1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4">
    <xf numFmtId="0" fontId="0" fillId="0" borderId="0" xfId="0" applyAlignment="1">
      <alignment/>
    </xf>
    <xf numFmtId="0" fontId="0" fillId="0" borderId="0" xfId="81" applyFont="1" applyFill="1" applyAlignment="1">
      <alignment vertical="center"/>
      <protection/>
    </xf>
    <xf numFmtId="0" fontId="1" fillId="0" borderId="0" xfId="81" applyFill="1" applyAlignment="1">
      <alignment vertical="center"/>
      <protection/>
    </xf>
    <xf numFmtId="189" fontId="1" fillId="0" borderId="0" xfId="81" applyNumberFormat="1" applyFill="1" applyAlignment="1">
      <alignment vertical="center"/>
      <protection/>
    </xf>
    <xf numFmtId="0" fontId="20" fillId="0" borderId="0" xfId="81" applyFont="1" applyFill="1" applyBorder="1" applyAlignment="1">
      <alignment horizontal="left" vertical="center"/>
      <protection/>
    </xf>
    <xf numFmtId="0" fontId="1" fillId="0" borderId="0" xfId="81" applyFont="1" applyFill="1" applyBorder="1" applyAlignment="1">
      <alignment horizontal="center" vertical="center"/>
      <protection/>
    </xf>
    <xf numFmtId="0" fontId="21" fillId="0" borderId="0" xfId="81" applyFont="1" applyFill="1" applyAlignment="1">
      <alignment vertical="center"/>
      <protection/>
    </xf>
    <xf numFmtId="0" fontId="1" fillId="0" borderId="0" xfId="81" applyFont="1" applyFill="1" applyAlignment="1">
      <alignment vertical="center"/>
      <protection/>
    </xf>
    <xf numFmtId="189" fontId="20" fillId="0" borderId="0" xfId="81" applyNumberFormat="1" applyFont="1" applyFill="1" applyAlignment="1">
      <alignment horizontal="right" vertical="center"/>
      <protection/>
    </xf>
    <xf numFmtId="0" fontId="22" fillId="0" borderId="10" xfId="81" applyFont="1" applyFill="1" applyBorder="1" applyAlignment="1">
      <alignment horizontal="left" vertical="center" shrinkToFit="1"/>
      <protection/>
    </xf>
    <xf numFmtId="0" fontId="1" fillId="0" borderId="11" xfId="81" applyFont="1" applyFill="1" applyBorder="1" applyAlignment="1">
      <alignment vertical="center" shrinkToFit="1"/>
      <protection/>
    </xf>
    <xf numFmtId="0" fontId="20" fillId="0" borderId="11" xfId="81" applyFont="1" applyFill="1" applyBorder="1" applyAlignment="1">
      <alignment vertical="center" shrinkToFit="1"/>
      <protection/>
    </xf>
    <xf numFmtId="188" fontId="20" fillId="0" borderId="11" xfId="81" applyNumberFormat="1" applyFont="1" applyFill="1" applyBorder="1" applyAlignment="1">
      <alignment vertical="center"/>
      <protection/>
    </xf>
    <xf numFmtId="0" fontId="23" fillId="0" borderId="11" xfId="81" applyFont="1" applyFill="1" applyBorder="1" applyAlignment="1">
      <alignment vertical="center" shrinkToFit="1"/>
      <protection/>
    </xf>
    <xf numFmtId="0" fontId="1" fillId="0" borderId="10" xfId="81" applyFont="1" applyFill="1" applyBorder="1" applyAlignment="1">
      <alignment vertical="center" shrinkToFit="1"/>
      <protection/>
    </xf>
    <xf numFmtId="188" fontId="1" fillId="0" borderId="0" xfId="81" applyNumberFormat="1" applyFill="1" applyAlignment="1">
      <alignment vertical="center"/>
      <protection/>
    </xf>
    <xf numFmtId="188" fontId="1" fillId="24" borderId="0" xfId="81" applyNumberFormat="1" applyFill="1" applyAlignment="1">
      <alignment vertical="center"/>
      <protection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84" fontId="26" fillId="0" borderId="0" xfId="0" applyNumberFormat="1" applyFont="1" applyAlignment="1">
      <alignment horizontal="right" vertical="center" wrapText="1"/>
    </xf>
    <xf numFmtId="184" fontId="25" fillId="0" borderId="0" xfId="0" applyNumberFormat="1" applyFont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0" fillId="0" borderId="0" xfId="0" applyAlignment="1">
      <alignment horizontal="right"/>
    </xf>
    <xf numFmtId="184" fontId="0" fillId="0" borderId="0" xfId="0" applyNumberFormat="1" applyAlignment="1">
      <alignment horizontal="right"/>
    </xf>
    <xf numFmtId="0" fontId="22" fillId="0" borderId="0" xfId="72" applyFont="1" applyFill="1" applyAlignment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1" fillId="0" borderId="0" xfId="72" applyFont="1" applyFill="1" applyAlignment="1">
      <alignment horizontal="right" vertical="center"/>
      <protection/>
    </xf>
    <xf numFmtId="0" fontId="1" fillId="0" borderId="0" xfId="72" applyFont="1" applyFill="1" applyAlignment="1">
      <alignment vertical="center"/>
      <protection/>
    </xf>
    <xf numFmtId="0" fontId="21" fillId="0" borderId="0" xfId="72" applyFont="1" applyFill="1" applyAlignment="1">
      <alignment horizontal="right" vertical="center"/>
      <protection/>
    </xf>
    <xf numFmtId="0" fontId="27" fillId="0" borderId="11" xfId="72" applyFont="1" applyFill="1" applyBorder="1" applyAlignment="1">
      <alignment horizontal="distributed" vertical="center"/>
      <protection/>
    </xf>
    <xf numFmtId="0" fontId="27" fillId="0" borderId="11" xfId="72" applyFont="1" applyFill="1" applyBorder="1" applyAlignment="1">
      <alignment horizontal="center" vertical="center"/>
      <protection/>
    </xf>
    <xf numFmtId="0" fontId="28" fillId="0" borderId="11" xfId="72" applyFont="1" applyFill="1" applyBorder="1" applyAlignment="1">
      <alignment horizontal="left" vertical="center"/>
      <protection/>
    </xf>
    <xf numFmtId="1" fontId="28" fillId="0" borderId="11" xfId="72" applyNumberFormat="1" applyFont="1" applyFill="1" applyBorder="1" applyAlignment="1" applyProtection="1">
      <alignment horizontal="left" vertical="center"/>
      <protection locked="0"/>
    </xf>
    <xf numFmtId="1" fontId="21" fillId="0" borderId="11" xfId="72" applyNumberFormat="1" applyFont="1" applyFill="1" applyBorder="1" applyAlignment="1" applyProtection="1">
      <alignment horizontal="left" vertical="center"/>
      <protection locked="0"/>
    </xf>
    <xf numFmtId="0" fontId="1" fillId="0" borderId="11" xfId="72" applyFont="1" applyFill="1" applyBorder="1" applyAlignment="1">
      <alignment vertical="center"/>
      <protection/>
    </xf>
    <xf numFmtId="1" fontId="21" fillId="0" borderId="11" xfId="72" applyNumberFormat="1" applyFont="1" applyFill="1" applyBorder="1" applyAlignment="1" applyProtection="1">
      <alignment vertical="center"/>
      <protection locked="0"/>
    </xf>
    <xf numFmtId="0" fontId="21" fillId="0" borderId="11" xfId="72" applyNumberFormat="1" applyFont="1" applyFill="1" applyBorder="1" applyAlignment="1" applyProtection="1">
      <alignment vertical="center"/>
      <protection locked="0"/>
    </xf>
    <xf numFmtId="1" fontId="20" fillId="0" borderId="11" xfId="72" applyNumberFormat="1" applyFont="1" applyFill="1" applyBorder="1" applyAlignment="1" applyProtection="1">
      <alignment horizontal="left" vertical="center"/>
      <protection locked="0"/>
    </xf>
    <xf numFmtId="3" fontId="21" fillId="0" borderId="11" xfId="72" applyNumberFormat="1" applyFont="1" applyFill="1" applyBorder="1" applyAlignment="1" applyProtection="1">
      <alignment vertical="center"/>
      <protection/>
    </xf>
    <xf numFmtId="0" fontId="1" fillId="0" borderId="0" xfId="72" applyFont="1" applyFill="1" applyAlignment="1">
      <alignment vertical="center" wrapText="1"/>
      <protection/>
    </xf>
    <xf numFmtId="3" fontId="20" fillId="0" borderId="11" xfId="72" applyNumberFormat="1" applyFont="1" applyFill="1" applyBorder="1" applyAlignment="1" applyProtection="1">
      <alignment vertical="center"/>
      <protection/>
    </xf>
    <xf numFmtId="3" fontId="28" fillId="0" borderId="11" xfId="72" applyNumberFormat="1" applyFont="1" applyFill="1" applyBorder="1" applyAlignment="1" applyProtection="1">
      <alignment vertical="center"/>
      <protection/>
    </xf>
    <xf numFmtId="1" fontId="20" fillId="0" borderId="11" xfId="72" applyNumberFormat="1" applyFont="1" applyFill="1" applyBorder="1" applyAlignment="1" applyProtection="1">
      <alignment vertical="center"/>
      <protection locked="0"/>
    </xf>
    <xf numFmtId="0" fontId="29" fillId="0" borderId="11" xfId="72" applyFont="1" applyFill="1" applyBorder="1" applyAlignment="1">
      <alignment horizontal="distributed" vertical="center"/>
      <protection/>
    </xf>
    <xf numFmtId="0" fontId="30" fillId="0" borderId="0" xfId="72" applyFont="1" applyFill="1" applyAlignment="1">
      <alignment vertical="center"/>
      <protection/>
    </xf>
    <xf numFmtId="0" fontId="1" fillId="0" borderId="0" xfId="65" applyAlignment="1">
      <alignment/>
      <protection/>
    </xf>
    <xf numFmtId="0" fontId="31" fillId="0" borderId="0" xfId="65" applyFont="1" applyFill="1" applyAlignment="1">
      <alignment vertical="center"/>
      <protection/>
    </xf>
    <xf numFmtId="0" fontId="1" fillId="0" borderId="0" xfId="65" applyFill="1" applyAlignment="1">
      <alignment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27" fillId="0" borderId="10" xfId="65" applyFont="1" applyFill="1" applyBorder="1" applyAlignment="1">
      <alignment horizontal="distributed" vertical="center"/>
      <protection/>
    </xf>
    <xf numFmtId="0" fontId="27" fillId="0" borderId="10" xfId="65" applyFont="1" applyFill="1" applyBorder="1" applyAlignment="1">
      <alignment horizontal="center" vertical="center"/>
      <protection/>
    </xf>
    <xf numFmtId="3" fontId="21" fillId="0" borderId="11" xfId="65" applyNumberFormat="1" applyFont="1" applyFill="1" applyBorder="1" applyAlignment="1" applyProtection="1">
      <alignment vertical="center"/>
      <protection/>
    </xf>
    <xf numFmtId="0" fontId="21" fillId="0" borderId="11" xfId="65" applyFont="1" applyFill="1" applyBorder="1" applyAlignment="1">
      <alignment vertical="center"/>
      <protection/>
    </xf>
    <xf numFmtId="0" fontId="1" fillId="0" borderId="11" xfId="65" applyBorder="1" applyAlignment="1">
      <alignment/>
      <protection/>
    </xf>
    <xf numFmtId="3" fontId="21" fillId="0" borderId="11" xfId="65" applyNumberFormat="1" applyFont="1" applyFill="1" applyBorder="1" applyAlignment="1" applyProtection="1">
      <alignment horizontal="left" vertical="center"/>
      <protection/>
    </xf>
    <xf numFmtId="0" fontId="21" fillId="0" borderId="11" xfId="65" applyFont="1" applyBorder="1" applyAlignment="1">
      <alignment horizontal="left" vertical="center"/>
      <protection/>
    </xf>
    <xf numFmtId="0" fontId="21" fillId="0" borderId="11" xfId="65" applyFont="1" applyBorder="1" applyAlignment="1">
      <alignment/>
      <protection/>
    </xf>
    <xf numFmtId="0" fontId="28" fillId="0" borderId="11" xfId="65" applyFont="1" applyFill="1" applyBorder="1" applyAlignment="1">
      <alignment horizontal="center" vertical="center"/>
      <protection/>
    </xf>
    <xf numFmtId="0" fontId="28" fillId="0" borderId="11" xfId="65" applyFont="1" applyFill="1" applyBorder="1" applyAlignment="1">
      <alignment vertical="center"/>
      <protection/>
    </xf>
    <xf numFmtId="0" fontId="1" fillId="0" borderId="0" xfId="65" applyAlignment="1">
      <alignment vertical="center" wrapText="1"/>
      <protection/>
    </xf>
    <xf numFmtId="0" fontId="31" fillId="0" borderId="0" xfId="65" applyFont="1" applyFill="1" applyAlignment="1">
      <alignment horizontal="left" vertical="center" wrapText="1"/>
      <protection/>
    </xf>
    <xf numFmtId="0" fontId="32" fillId="0" borderId="0" xfId="82" applyFont="1" applyFill="1" applyBorder="1" applyAlignment="1">
      <alignment horizontal="center" vertical="center" wrapText="1"/>
      <protection/>
    </xf>
    <xf numFmtId="0" fontId="32" fillId="0" borderId="0" xfId="82" applyFont="1" applyFill="1" applyBorder="1" applyAlignment="1">
      <alignment horizontal="right" vertical="center" wrapText="1"/>
      <protection/>
    </xf>
    <xf numFmtId="0" fontId="31" fillId="0" borderId="0" xfId="65" applyFont="1" applyFill="1" applyAlignment="1">
      <alignment horizontal="right" vertical="center" wrapText="1"/>
      <protection/>
    </xf>
    <xf numFmtId="0" fontId="21" fillId="0" borderId="11" xfId="65" applyFont="1" applyBorder="1" applyAlignment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 wrapText="1"/>
      <protection/>
    </xf>
    <xf numFmtId="0" fontId="21" fillId="0" borderId="11" xfId="65" applyFont="1" applyBorder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184" fontId="25" fillId="0" borderId="12" xfId="0" applyNumberFormat="1" applyFont="1" applyBorder="1" applyAlignment="1">
      <alignment vertical="center"/>
    </xf>
    <xf numFmtId="190" fontId="25" fillId="0" borderId="12" xfId="0" applyNumberFormat="1" applyFont="1" applyBorder="1" applyAlignment="1">
      <alignment vertical="center"/>
    </xf>
    <xf numFmtId="0" fontId="1" fillId="0" borderId="11" xfId="65" applyFont="1" applyFill="1" applyBorder="1" applyAlignment="1">
      <alignment vertical="center"/>
      <protection/>
    </xf>
    <xf numFmtId="0" fontId="1" fillId="0" borderId="11" xfId="65" applyFont="1" applyBorder="1" applyAlignment="1">
      <alignment/>
      <protection/>
    </xf>
    <xf numFmtId="0" fontId="1" fillId="0" borderId="11" xfId="72" applyFont="1" applyFill="1" applyBorder="1" applyAlignment="1">
      <alignment horizontal="right" vertical="center"/>
      <protection/>
    </xf>
    <xf numFmtId="0" fontId="27" fillId="0" borderId="11" xfId="72" applyFont="1" applyFill="1" applyBorder="1" applyAlignment="1">
      <alignment horizontal="right" vertical="center"/>
      <protection/>
    </xf>
    <xf numFmtId="0" fontId="27" fillId="0" borderId="11" xfId="72" applyFont="1" applyFill="1" applyBorder="1" applyAlignment="1">
      <alignment vertical="center"/>
      <protection/>
    </xf>
    <xf numFmtId="188" fontId="1" fillId="0" borderId="11" xfId="81" applyNumberFormat="1" applyFont="1" applyFill="1" applyBorder="1" applyAlignment="1">
      <alignment vertical="center"/>
      <protection/>
    </xf>
    <xf numFmtId="188" fontId="20" fillId="0" borderId="10" xfId="81" applyNumberFormat="1" applyFont="1" applyFill="1" applyBorder="1" applyAlignment="1">
      <alignment vertical="center"/>
      <protection/>
    </xf>
    <xf numFmtId="190" fontId="20" fillId="0" borderId="11" xfId="81" applyNumberFormat="1" applyFont="1" applyFill="1" applyBorder="1" applyAlignment="1">
      <alignment vertical="center"/>
      <protection/>
    </xf>
    <xf numFmtId="190" fontId="1" fillId="0" borderId="11" xfId="81" applyNumberFormat="1" applyFont="1" applyFill="1" applyBorder="1" applyAlignment="1">
      <alignment vertical="center"/>
      <protection/>
    </xf>
    <xf numFmtId="0" fontId="1" fillId="0" borderId="11" xfId="65" applyFill="1" applyBorder="1" applyAlignment="1">
      <alignment vertical="center" wrapText="1"/>
      <protection/>
    </xf>
    <xf numFmtId="0" fontId="0" fillId="0" borderId="0" xfId="82" applyFont="1" applyFill="1" applyAlignment="1">
      <alignment horizontal="left" vertical="center"/>
      <protection/>
    </xf>
    <xf numFmtId="0" fontId="1" fillId="0" borderId="0" xfId="82" applyFont="1" applyFill="1" applyAlignment="1">
      <alignment vertical="center"/>
      <protection/>
    </xf>
    <xf numFmtId="0" fontId="1" fillId="0" borderId="0" xfId="82" applyFont="1" applyFill="1" applyAlignment="1">
      <alignment vertical="center" shrinkToFit="1"/>
      <protection/>
    </xf>
    <xf numFmtId="187" fontId="1" fillId="0" borderId="0" xfId="82" applyNumberFormat="1" applyFont="1" applyFill="1" applyAlignment="1">
      <alignment horizontal="center" vertical="center"/>
      <protection/>
    </xf>
    <xf numFmtId="0" fontId="1" fillId="0" borderId="0" xfId="82" applyFont="1" applyFill="1" applyAlignment="1">
      <alignment horizontal="left" vertical="center"/>
      <protection/>
    </xf>
    <xf numFmtId="0" fontId="1" fillId="0" borderId="0" xfId="82" applyFont="1" applyFill="1" applyAlignment="1">
      <alignment horizontal="center" vertical="center" wrapText="1"/>
      <protection/>
    </xf>
    <xf numFmtId="0" fontId="1" fillId="0" borderId="0" xfId="82" applyFill="1" applyAlignment="1">
      <alignment vertical="center" wrapText="1"/>
      <protection/>
    </xf>
    <xf numFmtId="0" fontId="31" fillId="0" borderId="0" xfId="82" applyFont="1" applyFill="1" applyAlignment="1">
      <alignment horizontal="center" vertical="center"/>
      <protection/>
    </xf>
    <xf numFmtId="0" fontId="31" fillId="0" borderId="0" xfId="82" applyFont="1" applyFill="1" applyAlignment="1">
      <alignment horizontal="center" vertical="center" wrapText="1"/>
      <protection/>
    </xf>
    <xf numFmtId="0" fontId="21" fillId="0" borderId="0" xfId="82" applyFont="1" applyFill="1" applyAlignment="1">
      <alignment vertical="center" wrapText="1" shrinkToFit="1"/>
      <protection/>
    </xf>
    <xf numFmtId="187" fontId="21" fillId="0" borderId="0" xfId="82" applyNumberFormat="1" applyFont="1" applyFill="1" applyAlignment="1">
      <alignment horizontal="center" vertical="center" wrapText="1"/>
      <protection/>
    </xf>
    <xf numFmtId="0" fontId="21" fillId="0" borderId="0" xfId="82" applyFont="1" applyFill="1" applyAlignment="1">
      <alignment horizontal="right" vertical="center" wrapText="1"/>
      <protection/>
    </xf>
    <xf numFmtId="0" fontId="21" fillId="0" borderId="11" xfId="82" applyFont="1" applyFill="1" applyBorder="1" applyAlignment="1">
      <alignment horizontal="center" vertical="center" wrapText="1"/>
      <protection/>
    </xf>
    <xf numFmtId="0" fontId="21" fillId="0" borderId="11" xfId="82" applyFont="1" applyFill="1" applyBorder="1" applyAlignment="1">
      <alignment horizontal="center" vertical="center" wrapText="1" shrinkToFit="1"/>
      <protection/>
    </xf>
    <xf numFmtId="187" fontId="21" fillId="0" borderId="11" xfId="82" applyNumberFormat="1" applyFont="1" applyFill="1" applyBorder="1" applyAlignment="1">
      <alignment horizontal="center" vertical="center" wrapText="1"/>
      <protection/>
    </xf>
    <xf numFmtId="0" fontId="20" fillId="0" borderId="0" xfId="82" applyFont="1" applyFill="1" applyAlignment="1">
      <alignment vertical="center" wrapText="1"/>
      <protection/>
    </xf>
    <xf numFmtId="0" fontId="20" fillId="0" borderId="11" xfId="82" applyFont="1" applyFill="1" applyBorder="1" applyAlignment="1">
      <alignment horizontal="center" vertical="center" wrapText="1"/>
      <protection/>
    </xf>
    <xf numFmtId="0" fontId="21" fillId="0" borderId="11" xfId="82" applyFont="1" applyFill="1" applyBorder="1" applyAlignment="1">
      <alignment vertical="center" wrapText="1" shrinkToFit="1"/>
      <protection/>
    </xf>
    <xf numFmtId="187" fontId="20" fillId="0" borderId="11" xfId="82" applyNumberFormat="1" applyFont="1" applyFill="1" applyBorder="1" applyAlignment="1">
      <alignment horizontal="center" vertical="center" wrapText="1"/>
      <protection/>
    </xf>
    <xf numFmtId="0" fontId="21" fillId="0" borderId="11" xfId="82" applyFont="1" applyFill="1" applyBorder="1" applyAlignment="1">
      <alignment horizontal="left" vertical="center" wrapText="1"/>
      <protection/>
    </xf>
    <xf numFmtId="0" fontId="18" fillId="0" borderId="0" xfId="72" applyFont="1" applyFill="1" applyBorder="1" applyAlignment="1">
      <alignment horizontal="center" vertical="center"/>
      <protection/>
    </xf>
    <xf numFmtId="0" fontId="21" fillId="0" borderId="0" xfId="72" applyFont="1" applyFill="1" applyBorder="1" applyAlignment="1">
      <alignment horizontal="center" vertical="center"/>
      <protection/>
    </xf>
    <xf numFmtId="0" fontId="20" fillId="0" borderId="11" xfId="82" applyFont="1" applyFill="1" applyBorder="1" applyAlignment="1">
      <alignment vertical="center" wrapText="1" shrinkToFit="1"/>
      <protection/>
    </xf>
    <xf numFmtId="0" fontId="20" fillId="0" borderId="11" xfId="82" applyFont="1" applyFill="1" applyBorder="1" applyAlignment="1">
      <alignment horizontal="left" vertical="center" wrapText="1"/>
      <protection/>
    </xf>
    <xf numFmtId="0" fontId="20" fillId="0" borderId="11" xfId="72" applyFont="1" applyFill="1" applyBorder="1" applyAlignment="1" applyProtection="1">
      <alignment vertical="center" wrapText="1"/>
      <protection locked="0"/>
    </xf>
    <xf numFmtId="0" fontId="18" fillId="0" borderId="11" xfId="82" applyFont="1" applyFill="1" applyBorder="1" applyAlignment="1">
      <alignment vertical="center" wrapText="1" shrinkToFit="1"/>
      <protection/>
    </xf>
    <xf numFmtId="0" fontId="20" fillId="0" borderId="11" xfId="82" applyFont="1" applyFill="1" applyBorder="1" applyAlignment="1">
      <alignment horizontal="left" vertical="center" wrapText="1" shrinkToFit="1"/>
      <protection/>
    </xf>
    <xf numFmtId="187" fontId="20" fillId="0" borderId="11" xfId="72" applyNumberFormat="1" applyFont="1" applyFill="1" applyBorder="1" applyAlignment="1" applyProtection="1">
      <alignment horizontal="center" vertical="center"/>
      <protection locked="0"/>
    </xf>
    <xf numFmtId="0" fontId="20" fillId="0" borderId="11" xfId="72" applyFont="1" applyFill="1" applyBorder="1" applyAlignment="1" applyProtection="1">
      <alignment horizontal="left" vertical="center" wrapText="1"/>
      <protection locked="0"/>
    </xf>
    <xf numFmtId="0" fontId="21" fillId="0" borderId="11" xfId="72" applyFont="1" applyFill="1" applyBorder="1" applyAlignment="1" applyProtection="1">
      <alignment horizontal="center" vertical="center" wrapText="1"/>
      <protection locked="0"/>
    </xf>
    <xf numFmtId="187" fontId="20" fillId="0" borderId="11" xfId="82" applyNumberFormat="1" applyFont="1" applyFill="1" applyBorder="1" applyAlignment="1">
      <alignment horizontal="center" vertical="center" wrapText="1" shrinkToFit="1"/>
      <protection/>
    </xf>
    <xf numFmtId="0" fontId="29" fillId="0" borderId="0" xfId="82" applyFont="1" applyFill="1" applyAlignment="1">
      <alignment vertical="center" wrapText="1"/>
      <protection/>
    </xf>
    <xf numFmtId="49" fontId="1" fillId="0" borderId="0" xfId="65" applyNumberFormat="1" applyFont="1" applyFill="1" applyBorder="1" applyAlignment="1" applyProtection="1">
      <alignment horizontal="left" vertical="center" wrapText="1"/>
      <protection/>
    </xf>
    <xf numFmtId="3" fontId="1" fillId="0" borderId="0" xfId="65" applyNumberFormat="1" applyFont="1" applyFill="1" applyBorder="1" applyAlignment="1" applyProtection="1">
      <alignment horizontal="right" vertical="center"/>
      <protection/>
    </xf>
    <xf numFmtId="0" fontId="18" fillId="0" borderId="0" xfId="65" applyFont="1" applyFill="1" applyBorder="1" applyAlignment="1">
      <alignment horizontal="left" vertical="center" wrapText="1"/>
      <protection/>
    </xf>
    <xf numFmtId="0" fontId="1" fillId="0" borderId="0" xfId="65" applyFill="1" applyBorder="1" applyAlignment="1">
      <alignment vertical="center" wrapText="1"/>
      <protection/>
    </xf>
    <xf numFmtId="184" fontId="1" fillId="0" borderId="0" xfId="65" applyNumberFormat="1" applyFill="1" applyBorder="1" applyAlignment="1">
      <alignment horizontal="right" vertical="center"/>
      <protection/>
    </xf>
    <xf numFmtId="49" fontId="1" fillId="0" borderId="0" xfId="65" applyNumberFormat="1" applyFill="1" applyBorder="1" applyAlignment="1" applyProtection="1">
      <alignment horizontal="left" vertical="center" wrapText="1"/>
      <protection/>
    </xf>
    <xf numFmtId="187" fontId="20" fillId="0" borderId="11" xfId="72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72" applyFont="1" applyBorder="1" applyAlignment="1" applyProtection="1">
      <alignment horizontal="center" vertical="center" wrapText="1"/>
      <protection locked="0"/>
    </xf>
    <xf numFmtId="0" fontId="34" fillId="0" borderId="11" xfId="82" applyFont="1" applyFill="1" applyBorder="1" applyAlignment="1">
      <alignment horizontal="left" vertical="center" wrapText="1"/>
      <protection/>
    </xf>
    <xf numFmtId="0" fontId="21" fillId="0" borderId="0" xfId="82" applyFont="1" applyFill="1" applyBorder="1" applyAlignment="1">
      <alignment horizontal="center" vertical="center" wrapText="1"/>
      <protection/>
    </xf>
    <xf numFmtId="0" fontId="20" fillId="0" borderId="11" xfId="82" applyFont="1" applyFill="1" applyBorder="1" applyAlignment="1">
      <alignment vertical="center" wrapText="1"/>
      <protection/>
    </xf>
    <xf numFmtId="0" fontId="20" fillId="0" borderId="11" xfId="72" applyFont="1" applyFill="1" applyBorder="1" applyAlignment="1" applyProtection="1">
      <alignment horizontal="center" vertical="center" wrapText="1"/>
      <protection locked="0"/>
    </xf>
    <xf numFmtId="0" fontId="1" fillId="0" borderId="0" xfId="82" applyFont="1" applyFill="1" applyAlignment="1">
      <alignment vertical="center" wrapText="1"/>
      <protection/>
    </xf>
    <xf numFmtId="187" fontId="1" fillId="0" borderId="0" xfId="82" applyNumberFormat="1" applyFill="1" applyAlignment="1">
      <alignment vertical="center" wrapText="1"/>
      <protection/>
    </xf>
    <xf numFmtId="0" fontId="1" fillId="0" borderId="0" xfId="82" applyFont="1" applyFill="1" applyAlignment="1">
      <alignment horizontal="left" vertical="center" wrapText="1"/>
      <protection/>
    </xf>
    <xf numFmtId="0" fontId="1" fillId="0" borderId="0" xfId="82" applyFont="1" applyFill="1" applyAlignment="1">
      <alignment vertical="center" wrapText="1" shrinkToFit="1"/>
      <protection/>
    </xf>
    <xf numFmtId="187" fontId="1" fillId="0" borderId="0" xfId="82" applyNumberFormat="1" applyFont="1" applyFill="1" applyAlignment="1">
      <alignment horizontal="center" vertical="center" wrapText="1"/>
      <protection/>
    </xf>
    <xf numFmtId="0" fontId="22" fillId="0" borderId="0" xfId="85" applyFont="1" applyFill="1" applyAlignment="1">
      <alignment vertical="center"/>
      <protection/>
    </xf>
    <xf numFmtId="184" fontId="1" fillId="0" borderId="0" xfId="85" applyNumberFormat="1" applyFont="1" applyFill="1" applyAlignment="1">
      <alignment/>
      <protection/>
    </xf>
    <xf numFmtId="0" fontId="1" fillId="0" borderId="0" xfId="85" applyFont="1" applyAlignment="1">
      <alignment/>
      <protection/>
    </xf>
    <xf numFmtId="0" fontId="1" fillId="0" borderId="0" xfId="85">
      <alignment vertical="center"/>
      <protection/>
    </xf>
    <xf numFmtId="0" fontId="1" fillId="0" borderId="0" xfId="85" applyFont="1" applyFill="1" applyAlignment="1">
      <alignment vertical="center"/>
      <protection/>
    </xf>
    <xf numFmtId="184" fontId="1" fillId="0" borderId="0" xfId="85" applyNumberFormat="1" applyFont="1" applyFill="1" applyAlignment="1">
      <alignment horizontal="right"/>
      <protection/>
    </xf>
    <xf numFmtId="0" fontId="27" fillId="0" borderId="11" xfId="85" applyFont="1" applyFill="1" applyBorder="1" applyAlignment="1">
      <alignment horizontal="center" vertical="center"/>
      <protection/>
    </xf>
    <xf numFmtId="184" fontId="27" fillId="0" borderId="11" xfId="85" applyNumberFormat="1" applyFont="1" applyFill="1" applyBorder="1" applyAlignment="1">
      <alignment horizontal="center"/>
      <protection/>
    </xf>
    <xf numFmtId="0" fontId="27" fillId="0" borderId="0" xfId="85" applyFont="1" applyAlignment="1">
      <alignment/>
      <protection/>
    </xf>
    <xf numFmtId="0" fontId="27" fillId="0" borderId="0" xfId="85" applyFont="1">
      <alignment vertical="center"/>
      <protection/>
    </xf>
    <xf numFmtId="0" fontId="20" fillId="0" borderId="11" xfId="85" applyFont="1" applyFill="1" applyBorder="1" applyAlignment="1">
      <alignment vertical="center"/>
      <protection/>
    </xf>
    <xf numFmtId="184" fontId="1" fillId="0" borderId="11" xfId="85" applyNumberFormat="1" applyFont="1" applyFill="1" applyBorder="1" applyAlignment="1">
      <alignment/>
      <protection/>
    </xf>
    <xf numFmtId="188" fontId="20" fillId="0" borderId="11" xfId="85" applyNumberFormat="1" applyFont="1" applyFill="1" applyBorder="1" applyAlignment="1" applyProtection="1">
      <alignment horizontal="left" vertical="center"/>
      <protection locked="0"/>
    </xf>
    <xf numFmtId="196" fontId="20" fillId="0" borderId="11" xfId="85" applyNumberFormat="1" applyFont="1" applyFill="1" applyBorder="1" applyAlignment="1" applyProtection="1">
      <alignment horizontal="left" vertical="center"/>
      <protection locked="0"/>
    </xf>
    <xf numFmtId="0" fontId="20" fillId="0" borderId="11" xfId="85" applyFont="1" applyBorder="1" applyAlignment="1">
      <alignment vertical="center"/>
      <protection/>
    </xf>
    <xf numFmtId="0" fontId="29" fillId="0" borderId="11" xfId="85" applyFont="1" applyFill="1" applyBorder="1" applyAlignment="1">
      <alignment horizontal="distributed" vertical="center"/>
      <protection/>
    </xf>
    <xf numFmtId="184" fontId="27" fillId="0" borderId="11" xfId="85" applyNumberFormat="1" applyFont="1" applyFill="1" applyBorder="1" applyAlignment="1">
      <alignment/>
      <protection/>
    </xf>
    <xf numFmtId="0" fontId="20" fillId="0" borderId="11" xfId="85" applyFont="1" applyBorder="1" applyAlignment="1">
      <alignment horizontal="left" vertical="center"/>
      <protection/>
    </xf>
    <xf numFmtId="0" fontId="36" fillId="0" borderId="0" xfId="87" applyFont="1" applyFill="1" applyAlignment="1">
      <alignment vertical="center" wrapText="1"/>
      <protection/>
    </xf>
    <xf numFmtId="190" fontId="37" fillId="0" borderId="0" xfId="87" applyNumberFormat="1" applyFont="1" applyAlignment="1">
      <alignment horizontal="center" vertical="center" wrapText="1"/>
      <protection/>
    </xf>
    <xf numFmtId="0" fontId="37" fillId="0" borderId="0" xfId="87" applyFont="1" applyAlignment="1">
      <alignment vertical="center"/>
      <protection/>
    </xf>
    <xf numFmtId="0" fontId="37" fillId="0" borderId="0" xfId="87" applyFont="1" applyAlignment="1" applyProtection="1">
      <alignment vertical="center"/>
      <protection locked="0"/>
    </xf>
    <xf numFmtId="3" fontId="21" fillId="0" borderId="11" xfId="67" applyNumberFormat="1" applyFont="1" applyFill="1" applyBorder="1" applyAlignment="1" applyProtection="1">
      <alignment vertical="center"/>
      <protection/>
    </xf>
    <xf numFmtId="0" fontId="21" fillId="0" borderId="11" xfId="67" applyFont="1" applyFill="1" applyBorder="1" applyAlignment="1">
      <alignment horizontal="center" vertical="center"/>
      <protection/>
    </xf>
    <xf numFmtId="0" fontId="1" fillId="0" borderId="11" xfId="67" applyBorder="1" applyAlignment="1">
      <alignment/>
      <protection/>
    </xf>
    <xf numFmtId="0" fontId="1" fillId="0" borderId="11" xfId="67" applyBorder="1" applyAlignment="1">
      <alignment horizontal="center"/>
      <protection/>
    </xf>
    <xf numFmtId="0" fontId="21" fillId="0" borderId="11" xfId="67" applyFont="1" applyBorder="1" applyAlignment="1">
      <alignment/>
      <protection/>
    </xf>
    <xf numFmtId="0" fontId="28" fillId="0" borderId="11" xfId="67" applyFont="1" applyFill="1" applyBorder="1" applyAlignment="1">
      <alignment horizontal="center" vertical="center"/>
      <protection/>
    </xf>
    <xf numFmtId="0" fontId="37" fillId="0" borderId="0" xfId="87" applyFont="1" applyAlignment="1" applyProtection="1">
      <alignment vertical="center" wrapText="1"/>
      <protection locked="0"/>
    </xf>
    <xf numFmtId="190" fontId="37" fillId="0" borderId="0" xfId="87" applyNumberFormat="1" applyFont="1" applyAlignment="1" applyProtection="1">
      <alignment horizontal="center" vertical="center" wrapText="1"/>
      <protection locked="0"/>
    </xf>
    <xf numFmtId="0" fontId="37" fillId="0" borderId="0" xfId="87" applyFont="1" applyAlignment="1">
      <alignment vertical="center" wrapText="1"/>
      <protection/>
    </xf>
    <xf numFmtId="0" fontId="0" fillId="0" borderId="0" xfId="85" applyFont="1" applyAlignment="1">
      <alignment vertical="center"/>
      <protection/>
    </xf>
    <xf numFmtId="0" fontId="0" fillId="0" borderId="0" xfId="85" applyFont="1" applyAlignment="1">
      <alignment horizontal="center" vertical="center"/>
      <protection/>
    </xf>
    <xf numFmtId="3" fontId="28" fillId="0" borderId="11" xfId="67" applyNumberFormat="1" applyFont="1" applyFill="1" applyBorder="1" applyAlignment="1" applyProtection="1">
      <alignment vertical="center"/>
      <protection/>
    </xf>
    <xf numFmtId="3" fontId="28" fillId="0" borderId="11" xfId="67" applyNumberFormat="1" applyFont="1" applyFill="1" applyBorder="1" applyAlignment="1" applyProtection="1">
      <alignment horizontal="left" vertical="center"/>
      <protection/>
    </xf>
    <xf numFmtId="0" fontId="21" fillId="0" borderId="11" xfId="67" applyFont="1" applyBorder="1" applyAlignment="1">
      <alignment horizontal="left" vertical="center"/>
      <protection/>
    </xf>
    <xf numFmtId="0" fontId="1" fillId="0" borderId="0" xfId="85" applyAlignment="1">
      <alignment horizontal="center" vertical="center"/>
      <protection/>
    </xf>
    <xf numFmtId="0" fontId="28" fillId="0" borderId="11" xfId="67" applyFont="1" applyFill="1" applyBorder="1" applyAlignment="1">
      <alignment horizontal="left" vertical="center"/>
      <protection/>
    </xf>
    <xf numFmtId="0" fontId="28" fillId="0" borderId="11" xfId="67" applyFont="1" applyFill="1" applyBorder="1" applyAlignment="1">
      <alignment vertical="center"/>
      <protection/>
    </xf>
    <xf numFmtId="0" fontId="21" fillId="0" borderId="11" xfId="67" applyFont="1" applyFill="1" applyBorder="1" applyAlignment="1">
      <alignment vertical="center"/>
      <protection/>
    </xf>
    <xf numFmtId="0" fontId="40" fillId="0" borderId="0" xfId="66" applyFont="1" applyAlignment="1">
      <alignment/>
      <protection/>
    </xf>
    <xf numFmtId="0" fontId="1" fillId="0" borderId="0" xfId="66">
      <alignment/>
      <protection/>
    </xf>
    <xf numFmtId="0" fontId="21" fillId="0" borderId="0" xfId="66" applyFont="1">
      <alignment/>
      <protection/>
    </xf>
    <xf numFmtId="0" fontId="21" fillId="0" borderId="0" xfId="66" applyFont="1" applyAlignment="1">
      <alignment horizontal="center"/>
      <protection/>
    </xf>
    <xf numFmtId="0" fontId="41" fillId="0" borderId="0" xfId="66" applyFont="1" applyAlignment="1">
      <alignment vertical="center"/>
      <protection/>
    </xf>
    <xf numFmtId="0" fontId="21" fillId="0" borderId="0" xfId="66" applyFont="1" applyAlignment="1">
      <alignment horizontal="right" vertical="center"/>
      <protection/>
    </xf>
    <xf numFmtId="0" fontId="21" fillId="0" borderId="0" xfId="66" applyFont="1" applyAlignment="1">
      <alignment horizontal="left"/>
      <protection/>
    </xf>
    <xf numFmtId="189" fontId="1" fillId="0" borderId="0" xfId="66" applyNumberFormat="1" applyAlignment="1">
      <alignment horizontal="center"/>
      <protection/>
    </xf>
    <xf numFmtId="0" fontId="21" fillId="0" borderId="11" xfId="66" applyFont="1" applyBorder="1" applyAlignment="1">
      <alignment horizontal="center" vertical="center"/>
      <protection/>
    </xf>
    <xf numFmtId="0" fontId="21" fillId="0" borderId="11" xfId="66" applyFont="1" applyBorder="1" applyAlignment="1">
      <alignment vertical="center"/>
      <protection/>
    </xf>
    <xf numFmtId="193" fontId="21" fillId="0" borderId="11" xfId="66" applyNumberFormat="1" applyFont="1" applyBorder="1" applyAlignment="1">
      <alignment horizontal="center" vertical="center"/>
      <protection/>
    </xf>
    <xf numFmtId="0" fontId="1" fillId="0" borderId="0" xfId="66" applyAlignment="1">
      <alignment horizontal="center"/>
      <protection/>
    </xf>
    <xf numFmtId="0" fontId="42" fillId="25" borderId="11" xfId="66" applyNumberFormat="1" applyFont="1" applyFill="1" applyBorder="1" applyAlignment="1" applyProtection="1">
      <alignment horizontal="left" vertical="center" indent="1"/>
      <protection/>
    </xf>
    <xf numFmtId="189" fontId="42" fillId="25" borderId="11" xfId="66" applyNumberFormat="1" applyFont="1" applyFill="1" applyBorder="1" applyAlignment="1" applyProtection="1">
      <alignment horizontal="center" vertical="center"/>
      <protection/>
    </xf>
    <xf numFmtId="2" fontId="21" fillId="0" borderId="11" xfId="66" applyNumberFormat="1" applyFont="1" applyBorder="1" applyAlignment="1">
      <alignment horizontal="center" vertical="center"/>
      <protection/>
    </xf>
    <xf numFmtId="0" fontId="21" fillId="0" borderId="11" xfId="66" applyFont="1" applyBorder="1" applyAlignment="1">
      <alignment horizontal="left" vertical="center" indent="1"/>
      <protection/>
    </xf>
    <xf numFmtId="0" fontId="42" fillId="25" borderId="11" xfId="66" applyNumberFormat="1" applyFont="1" applyFill="1" applyBorder="1" applyAlignment="1" applyProtection="1">
      <alignment horizontal="left" vertical="center" wrapText="1" indent="1"/>
      <protection/>
    </xf>
    <xf numFmtId="0" fontId="28" fillId="0" borderId="11" xfId="66" applyFont="1" applyBorder="1" applyAlignment="1">
      <alignment horizontal="left" vertical="center"/>
      <protection/>
    </xf>
    <xf numFmtId="193" fontId="28" fillId="0" borderId="11" xfId="66" applyNumberFormat="1" applyFont="1" applyBorder="1" applyAlignment="1">
      <alignment horizontal="center" vertical="center"/>
      <protection/>
    </xf>
    <xf numFmtId="0" fontId="42" fillId="25" borderId="11" xfId="66" applyNumberFormat="1" applyFont="1" applyFill="1" applyBorder="1" applyAlignment="1" applyProtection="1">
      <alignment horizontal="left" vertical="center"/>
      <protection/>
    </xf>
    <xf numFmtId="194" fontId="42" fillId="25" borderId="11" xfId="66" applyNumberFormat="1" applyFont="1" applyFill="1" applyBorder="1" applyAlignment="1" applyProtection="1">
      <alignment horizontal="center" vertical="center"/>
      <protection/>
    </xf>
    <xf numFmtId="0" fontId="43" fillId="25" borderId="11" xfId="66" applyNumberFormat="1" applyFont="1" applyFill="1" applyBorder="1" applyAlignment="1" applyProtection="1">
      <alignment horizontal="left" vertical="center"/>
      <protection/>
    </xf>
    <xf numFmtId="189" fontId="43" fillId="25" borderId="11" xfId="66" applyNumberFormat="1" applyFont="1" applyFill="1" applyBorder="1" applyAlignment="1" applyProtection="1">
      <alignment horizontal="center" vertical="center"/>
      <protection/>
    </xf>
    <xf numFmtId="195" fontId="28" fillId="0" borderId="11" xfId="66" applyNumberFormat="1" applyFont="1" applyBorder="1" applyAlignment="1">
      <alignment horizontal="center" vertical="center"/>
      <protection/>
    </xf>
    <xf numFmtId="0" fontId="1" fillId="0" borderId="0" xfId="66" applyAlignment="1">
      <alignment horizontal="left"/>
      <protection/>
    </xf>
    <xf numFmtId="0" fontId="44" fillId="0" borderId="0" xfId="88" applyFont="1" applyFill="1" applyAlignment="1">
      <alignment vertical="center" wrapText="1"/>
      <protection/>
    </xf>
    <xf numFmtId="0" fontId="44" fillId="0" borderId="0" xfId="88" applyFont="1" applyFill="1" applyAlignment="1">
      <alignment horizontal="center" vertical="center" wrapText="1"/>
      <protection/>
    </xf>
    <xf numFmtId="0" fontId="44" fillId="0" borderId="0" xfId="88" applyFont="1" applyFill="1" applyAlignment="1">
      <alignment vertical="center"/>
      <protection/>
    </xf>
    <xf numFmtId="0" fontId="44" fillId="0" borderId="0" xfId="88" applyFont="1" applyFill="1" applyAlignment="1">
      <alignment horizontal="center" vertical="center"/>
      <protection/>
    </xf>
    <xf numFmtId="0" fontId="44" fillId="0" borderId="0" xfId="88" applyFont="1" applyFill="1">
      <alignment vertical="center"/>
      <protection/>
    </xf>
    <xf numFmtId="0" fontId="43" fillId="25" borderId="13" xfId="66" applyNumberFormat="1" applyFont="1" applyFill="1" applyBorder="1" applyAlignment="1" applyProtection="1">
      <alignment horizontal="left" vertical="center"/>
      <protection/>
    </xf>
    <xf numFmtId="189" fontId="43" fillId="25" borderId="14" xfId="66" applyNumberFormat="1" applyFont="1" applyFill="1" applyBorder="1" applyAlignment="1" applyProtection="1">
      <alignment horizontal="center" vertical="center"/>
      <protection/>
    </xf>
    <xf numFmtId="0" fontId="36" fillId="0" borderId="0" xfId="87" applyFont="1" applyFill="1" applyAlignment="1">
      <alignment vertical="center"/>
      <protection/>
    </xf>
    <xf numFmtId="192" fontId="41" fillId="0" borderId="0" xfId="83" applyNumberFormat="1" applyFont="1" applyAlignment="1">
      <alignment vertical="center"/>
      <protection/>
    </xf>
    <xf numFmtId="0" fontId="41" fillId="0" borderId="0" xfId="66" applyFont="1">
      <alignment/>
      <protection/>
    </xf>
    <xf numFmtId="0" fontId="41" fillId="0" borderId="0" xfId="83" applyFont="1" applyBorder="1" applyAlignment="1">
      <alignment horizontal="center" vertical="center"/>
      <protection/>
    </xf>
    <xf numFmtId="192" fontId="21" fillId="0" borderId="0" xfId="83" applyNumberFormat="1" applyFont="1" applyBorder="1" applyAlignment="1">
      <alignment horizontal="right" vertical="center"/>
      <protection/>
    </xf>
    <xf numFmtId="0" fontId="37" fillId="0" borderId="11" xfId="83" applyFont="1" applyBorder="1" applyAlignment="1">
      <alignment horizontal="center" vertical="center"/>
      <protection/>
    </xf>
    <xf numFmtId="192" fontId="37" fillId="0" borderId="11" xfId="83" applyNumberFormat="1" applyFont="1" applyBorder="1" applyAlignment="1">
      <alignment horizontal="center" vertical="center"/>
      <protection/>
    </xf>
    <xf numFmtId="0" fontId="37" fillId="0" borderId="11" xfId="83" applyFont="1" applyBorder="1" applyAlignment="1">
      <alignment vertical="center"/>
      <protection/>
    </xf>
    <xf numFmtId="192" fontId="41" fillId="0" borderId="0" xfId="66" applyNumberFormat="1" applyFont="1">
      <alignment/>
      <protection/>
    </xf>
    <xf numFmtId="0" fontId="41" fillId="0" borderId="0" xfId="83" applyFont="1" applyAlignment="1">
      <alignment vertical="center"/>
      <protection/>
    </xf>
    <xf numFmtId="0" fontId="37" fillId="0" borderId="0" xfId="83" applyFont="1" applyBorder="1" applyAlignment="1">
      <alignment horizontal="right" vertical="center"/>
      <protection/>
    </xf>
    <xf numFmtId="0" fontId="37" fillId="0" borderId="11" xfId="84" applyNumberFormat="1" applyFont="1" applyFill="1" applyBorder="1" applyAlignment="1">
      <alignment horizontal="left" vertical="center" wrapText="1"/>
      <protection/>
    </xf>
    <xf numFmtId="192" fontId="37" fillId="0" borderId="11" xfId="71" applyNumberFormat="1" applyFont="1" applyBorder="1" applyAlignment="1">
      <alignment horizontal="center" vertical="center"/>
      <protection/>
    </xf>
    <xf numFmtId="0" fontId="37" fillId="0" borderId="11" xfId="83" applyFont="1" applyBorder="1" applyAlignment="1">
      <alignment horizontal="left" vertical="center" indent="1"/>
      <protection/>
    </xf>
    <xf numFmtId="0" fontId="37" fillId="0" borderId="11" xfId="84" applyFont="1" applyFill="1" applyBorder="1" applyAlignment="1">
      <alignment horizontal="left" vertical="center"/>
      <protection/>
    </xf>
    <xf numFmtId="192" fontId="37" fillId="0" borderId="11" xfId="84" applyNumberFormat="1" applyFont="1" applyFill="1" applyBorder="1" applyAlignment="1">
      <alignment horizontal="center" vertical="center"/>
      <protection/>
    </xf>
    <xf numFmtId="0" fontId="45" fillId="0" borderId="0" xfId="66" applyFont="1">
      <alignment/>
      <protection/>
    </xf>
    <xf numFmtId="0" fontId="48" fillId="0" borderId="0" xfId="85" applyFont="1" applyAlignment="1">
      <alignment vertical="center"/>
      <protection/>
    </xf>
    <xf numFmtId="0" fontId="42" fillId="0" borderId="0" xfId="85" applyFont="1" applyAlignment="1">
      <alignment horizontal="right" vertical="center"/>
      <protection/>
    </xf>
    <xf numFmtId="0" fontId="0" fillId="0" borderId="11" xfId="85" applyFont="1" applyBorder="1" applyAlignment="1">
      <alignment horizontal="center" vertical="center"/>
      <protection/>
    </xf>
    <xf numFmtId="184" fontId="48" fillId="0" borderId="11" xfId="85" applyNumberFormat="1" applyFont="1" applyFill="1" applyBorder="1" applyAlignment="1">
      <alignment horizontal="center" vertical="center"/>
      <protection/>
    </xf>
    <xf numFmtId="0" fontId="48" fillId="0" borderId="11" xfId="85" applyFont="1" applyBorder="1" applyAlignment="1">
      <alignment horizontal="center" vertical="center"/>
      <protection/>
    </xf>
    <xf numFmtId="0" fontId="46" fillId="0" borderId="0" xfId="85" applyNumberFormat="1" applyFont="1" applyFill="1" applyBorder="1" applyAlignment="1" applyProtection="1">
      <alignment vertical="center"/>
      <protection/>
    </xf>
    <xf numFmtId="0" fontId="49" fillId="0" borderId="0" xfId="85" applyNumberFormat="1" applyFont="1" applyFill="1" applyBorder="1" applyAlignment="1" applyProtection="1">
      <alignment horizontal="left" vertical="center"/>
      <protection/>
    </xf>
    <xf numFmtId="0" fontId="42" fillId="25" borderId="11" xfId="80" applyNumberFormat="1" applyFont="1" applyFill="1" applyBorder="1" applyAlignment="1" applyProtection="1">
      <alignment horizontal="center" vertical="center" wrapText="1"/>
      <protection/>
    </xf>
    <xf numFmtId="191" fontId="42" fillId="0" borderId="11" xfId="85" applyNumberFormat="1" applyFont="1" applyBorder="1" applyAlignment="1">
      <alignment horizontal="center" vertical="center"/>
      <protection/>
    </xf>
    <xf numFmtId="191" fontId="42" fillId="0" borderId="15" xfId="85" applyNumberFormat="1" applyFont="1" applyBorder="1" applyAlignment="1">
      <alignment horizontal="center" vertical="center"/>
      <protection/>
    </xf>
    <xf numFmtId="0" fontId="30" fillId="0" borderId="0" xfId="86" applyFont="1">
      <alignment/>
      <protection/>
    </xf>
    <xf numFmtId="0" fontId="18" fillId="0" borderId="0" xfId="86" applyAlignment="1">
      <alignment horizontal="right" vertical="center"/>
      <protection/>
    </xf>
    <xf numFmtId="0" fontId="18" fillId="0" borderId="0" xfId="86">
      <alignment/>
      <protection/>
    </xf>
    <xf numFmtId="0" fontId="18" fillId="0" borderId="16" xfId="86" applyFill="1" applyBorder="1" applyAlignment="1">
      <alignment horizontal="center" vertical="center"/>
      <protection/>
    </xf>
    <xf numFmtId="0" fontId="18" fillId="25" borderId="11" xfId="86" applyFill="1" applyBorder="1" applyAlignment="1">
      <alignment horizontal="center" vertical="center"/>
      <protection/>
    </xf>
    <xf numFmtId="0" fontId="18" fillId="25" borderId="17" xfId="86" applyFill="1" applyBorder="1" applyAlignment="1">
      <alignment horizontal="left" vertical="center"/>
      <protection/>
    </xf>
    <xf numFmtId="0" fontId="18" fillId="25" borderId="0" xfId="86" applyFill="1">
      <alignment/>
      <protection/>
    </xf>
    <xf numFmtId="0" fontId="28" fillId="25" borderId="11" xfId="86" applyFont="1" applyFill="1" applyBorder="1" applyAlignment="1">
      <alignment horizontal="center" vertical="center"/>
      <protection/>
    </xf>
    <xf numFmtId="0" fontId="28" fillId="25" borderId="17" xfId="86" applyFont="1" applyFill="1" applyBorder="1" applyAlignment="1">
      <alignment horizontal="left" vertical="center"/>
      <protection/>
    </xf>
    <xf numFmtId="184" fontId="18" fillId="0" borderId="0" xfId="86" applyNumberFormat="1">
      <alignment/>
      <protection/>
    </xf>
    <xf numFmtId="0" fontId="18" fillId="0" borderId="18" xfId="86" applyBorder="1" applyAlignment="1">
      <alignment horizontal="right" vertical="center"/>
      <protection/>
    </xf>
    <xf numFmtId="184" fontId="18" fillId="25" borderId="11" xfId="86" applyNumberFormat="1" applyFill="1" applyBorder="1" applyAlignment="1">
      <alignment horizontal="right" vertical="center"/>
      <protection/>
    </xf>
    <xf numFmtId="184" fontId="1" fillId="0" borderId="0" xfId="85" applyNumberFormat="1" applyFont="1" applyAlignment="1">
      <alignment/>
      <protection/>
    </xf>
    <xf numFmtId="184" fontId="27" fillId="0" borderId="11" xfId="85" applyNumberFormat="1" applyFont="1" applyBorder="1" applyAlignment="1">
      <alignment/>
      <protection/>
    </xf>
    <xf numFmtId="184" fontId="1" fillId="0" borderId="11" xfId="85" applyNumberFormat="1" applyFont="1" applyBorder="1" applyAlignment="1">
      <alignment/>
      <protection/>
    </xf>
    <xf numFmtId="0" fontId="1" fillId="0" borderId="11" xfId="68" applyFill="1" applyBorder="1" applyAlignment="1">
      <alignment vertical="center" wrapText="1"/>
      <protection/>
    </xf>
    <xf numFmtId="187" fontId="1" fillId="0" borderId="11" xfId="68" applyNumberFormat="1" applyFill="1" applyBorder="1" applyAlignment="1">
      <alignment horizontal="center" vertical="center"/>
      <protection/>
    </xf>
    <xf numFmtId="0" fontId="1" fillId="0" borderId="11" xfId="68" applyFont="1" applyBorder="1" applyAlignment="1">
      <alignment vertical="center" wrapText="1"/>
      <protection/>
    </xf>
    <xf numFmtId="0" fontId="1" fillId="0" borderId="11" xfId="68" applyFont="1" applyFill="1" applyBorder="1" applyAlignment="1">
      <alignment vertical="center" wrapText="1"/>
      <protection/>
    </xf>
    <xf numFmtId="0" fontId="1" fillId="0" borderId="11" xfId="68" applyFill="1" applyBorder="1" applyAlignment="1">
      <alignment vertical="center"/>
      <protection/>
    </xf>
    <xf numFmtId="0" fontId="20" fillId="0" borderId="11" xfId="65" applyFont="1" applyBorder="1" applyAlignment="1">
      <alignment vertical="center" wrapText="1"/>
      <protection/>
    </xf>
    <xf numFmtId="187" fontId="20" fillId="0" borderId="11" xfId="65" applyNumberFormat="1" applyFont="1" applyBorder="1" applyAlignment="1">
      <alignment horizontal="center" vertical="center"/>
      <protection/>
    </xf>
    <xf numFmtId="0" fontId="20" fillId="0" borderId="11" xfId="65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9" fillId="0" borderId="0" xfId="81" applyFont="1" applyFill="1" applyAlignment="1">
      <alignment horizontal="center" vertical="center"/>
      <protection/>
    </xf>
    <xf numFmtId="0" fontId="20" fillId="0" borderId="14" xfId="8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horizontal="center" vertical="center"/>
      <protection/>
    </xf>
    <xf numFmtId="190" fontId="20" fillId="0" borderId="14" xfId="81" applyNumberFormat="1" applyFont="1" applyFill="1" applyBorder="1" applyAlignment="1">
      <alignment horizontal="center" vertical="center" wrapText="1"/>
      <protection/>
    </xf>
    <xf numFmtId="190" fontId="20" fillId="0" borderId="10" xfId="81" applyNumberFormat="1" applyFont="1" applyFill="1" applyBorder="1" applyAlignment="1">
      <alignment horizontal="center" vertical="center" wrapText="1"/>
      <protection/>
    </xf>
    <xf numFmtId="189" fontId="20" fillId="0" borderId="14" xfId="81" applyNumberFormat="1" applyFont="1" applyFill="1" applyBorder="1" applyAlignment="1">
      <alignment horizontal="center" vertical="center" wrapText="1"/>
      <protection/>
    </xf>
    <xf numFmtId="189" fontId="20" fillId="0" borderId="10" xfId="81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84" fontId="25" fillId="0" borderId="21" xfId="0" applyNumberFormat="1" applyFont="1" applyBorder="1" applyAlignment="1">
      <alignment horizontal="center" vertical="center" wrapText="1"/>
    </xf>
    <xf numFmtId="184" fontId="25" fillId="0" borderId="22" xfId="0" applyNumberFormat="1" applyFont="1" applyBorder="1" applyAlignment="1">
      <alignment horizontal="center" vertical="center" wrapText="1"/>
    </xf>
    <xf numFmtId="184" fontId="25" fillId="0" borderId="23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0" borderId="0" xfId="72" applyFont="1" applyFill="1" applyAlignment="1">
      <alignment horizontal="center" vertical="center"/>
      <protection/>
    </xf>
    <xf numFmtId="0" fontId="27" fillId="0" borderId="15" xfId="72" applyFont="1" applyFill="1" applyBorder="1" applyAlignment="1">
      <alignment horizontal="distributed" vertical="center"/>
      <protection/>
    </xf>
    <xf numFmtId="0" fontId="27" fillId="0" borderId="24" xfId="72" applyFont="1" applyFill="1" applyBorder="1" applyAlignment="1">
      <alignment horizontal="distributed" vertical="center"/>
      <protection/>
    </xf>
    <xf numFmtId="0" fontId="27" fillId="0" borderId="25" xfId="72" applyFont="1" applyFill="1" applyBorder="1" applyAlignment="1">
      <alignment horizontal="distributed" vertical="center"/>
      <protection/>
    </xf>
    <xf numFmtId="0" fontId="19" fillId="0" borderId="0" xfId="82" applyFont="1" applyFill="1" applyAlignment="1">
      <alignment horizontal="center" vertical="center" wrapText="1"/>
      <protection/>
    </xf>
    <xf numFmtId="0" fontId="20" fillId="0" borderId="26" xfId="82" applyFont="1" applyFill="1" applyBorder="1" applyAlignment="1">
      <alignment horizontal="left" vertical="center" wrapText="1"/>
      <protection/>
    </xf>
    <xf numFmtId="0" fontId="19" fillId="0" borderId="0" xfId="85" applyFont="1" applyFill="1" applyAlignment="1">
      <alignment horizontal="center" vertical="center"/>
      <protection/>
    </xf>
    <xf numFmtId="184" fontId="19" fillId="0" borderId="0" xfId="85" applyNumberFormat="1" applyFont="1" applyFill="1" applyAlignment="1">
      <alignment horizontal="center" vertical="center"/>
      <protection/>
    </xf>
    <xf numFmtId="0" fontId="30" fillId="0" borderId="0" xfId="86" applyNumberFormat="1" applyFont="1" applyFill="1" applyAlignment="1" applyProtection="1">
      <alignment horizontal="center" vertical="center"/>
      <protection/>
    </xf>
    <xf numFmtId="0" fontId="18" fillId="0" borderId="27" xfId="86" applyNumberFormat="1" applyFont="1" applyFill="1" applyBorder="1" applyAlignment="1" applyProtection="1">
      <alignment horizontal="left"/>
      <protection/>
    </xf>
    <xf numFmtId="0" fontId="18" fillId="0" borderId="0" xfId="86" applyNumberFormat="1" applyFont="1" applyFill="1" applyAlignment="1" applyProtection="1">
      <alignment horizontal="left"/>
      <protection/>
    </xf>
    <xf numFmtId="0" fontId="18" fillId="0" borderId="28" xfId="86" applyNumberFormat="1" applyFont="1" applyFill="1" applyBorder="1" applyAlignment="1" applyProtection="1">
      <alignment horizontal="left" vertical="center"/>
      <protection/>
    </xf>
    <xf numFmtId="0" fontId="18" fillId="2" borderId="28" xfId="86" applyNumberFormat="1" applyFont="1" applyFill="1" applyBorder="1" applyAlignment="1" applyProtection="1">
      <alignment horizontal="left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27" fillId="0" borderId="15" xfId="65" applyFont="1" applyFill="1" applyBorder="1" applyAlignment="1">
      <alignment horizontal="distributed" vertical="center"/>
      <protection/>
    </xf>
    <xf numFmtId="0" fontId="27" fillId="0" borderId="24" xfId="65" applyFont="1" applyFill="1" applyBorder="1" applyAlignment="1">
      <alignment horizontal="distributed" vertical="center"/>
      <protection/>
    </xf>
    <xf numFmtId="0" fontId="27" fillId="0" borderId="25" xfId="65" applyFont="1" applyFill="1" applyBorder="1" applyAlignment="1">
      <alignment horizontal="distributed" vertical="center"/>
      <protection/>
    </xf>
    <xf numFmtId="0" fontId="39" fillId="0" borderId="0" xfId="87" applyFont="1" applyAlignment="1" applyProtection="1">
      <alignment horizontal="center" vertical="center"/>
      <protection locked="0"/>
    </xf>
    <xf numFmtId="190" fontId="21" fillId="0" borderId="29" xfId="87" applyNumberFormat="1" applyFont="1" applyBorder="1" applyAlignment="1">
      <alignment horizontal="right" vertical="center"/>
      <protection/>
    </xf>
    <xf numFmtId="190" fontId="37" fillId="0" borderId="29" xfId="87" applyNumberFormat="1" applyFont="1" applyBorder="1" applyAlignment="1">
      <alignment horizontal="center" vertical="center"/>
      <protection/>
    </xf>
    <xf numFmtId="0" fontId="37" fillId="0" borderId="14" xfId="87" applyFont="1" applyFill="1" applyBorder="1" applyAlignment="1">
      <alignment horizontal="center" vertical="center" wrapText="1"/>
      <protection/>
    </xf>
    <xf numFmtId="0" fontId="37" fillId="0" borderId="10" xfId="87" applyFont="1" applyFill="1" applyBorder="1" applyAlignment="1">
      <alignment horizontal="center" vertical="center" wrapText="1"/>
      <protection/>
    </xf>
    <xf numFmtId="190" fontId="37" fillId="0" borderId="14" xfId="87" applyNumberFormat="1" applyFont="1" applyFill="1" applyBorder="1" applyAlignment="1">
      <alignment horizontal="center" vertical="center" wrapText="1"/>
      <protection/>
    </xf>
    <xf numFmtId="190" fontId="37" fillId="0" borderId="10" xfId="87" applyNumberFormat="1" applyFont="1" applyFill="1" applyBorder="1" applyAlignment="1">
      <alignment horizontal="center" vertical="center" wrapText="1"/>
      <protection/>
    </xf>
    <xf numFmtId="0" fontId="37" fillId="25" borderId="11" xfId="66" applyFont="1" applyFill="1" applyBorder="1" applyAlignment="1">
      <alignment horizontal="center" vertical="center" wrapText="1"/>
      <protection/>
    </xf>
    <xf numFmtId="190" fontId="37" fillId="0" borderId="29" xfId="87" applyNumberFormat="1" applyFont="1" applyBorder="1" applyAlignment="1">
      <alignment horizontal="right" vertical="center"/>
      <protection/>
    </xf>
    <xf numFmtId="0" fontId="19" fillId="0" borderId="0" xfId="65" applyFont="1" applyFill="1" applyAlignment="1">
      <alignment horizontal="center" vertical="center" wrapText="1"/>
      <protection/>
    </xf>
    <xf numFmtId="0" fontId="39" fillId="0" borderId="0" xfId="83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left" vertical="center" wrapText="1"/>
      <protection/>
    </xf>
    <xf numFmtId="0" fontId="47" fillId="0" borderId="0" xfId="85" applyFont="1" applyAlignment="1">
      <alignment horizontal="center" vertical="center"/>
      <protection/>
    </xf>
    <xf numFmtId="0" fontId="42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6" fillId="0" borderId="0" xfId="85" applyNumberFormat="1" applyFont="1" applyFill="1" applyAlignment="1" applyProtection="1">
      <alignment horizontal="center" vertical="center"/>
      <protection/>
    </xf>
    <xf numFmtId="0" fontId="42" fillId="25" borderId="11" xfId="80" applyNumberFormat="1" applyFont="1" applyFill="1" applyBorder="1" applyAlignment="1" applyProtection="1">
      <alignment horizontal="center" vertical="center" wrapText="1"/>
      <protection/>
    </xf>
    <xf numFmtId="0" fontId="42" fillId="25" borderId="15" xfId="80" applyNumberFormat="1" applyFont="1" applyFill="1" applyBorder="1" applyAlignment="1" applyProtection="1">
      <alignment horizontal="center" vertical="center" wrapText="1"/>
      <protection/>
    </xf>
    <xf numFmtId="0" fontId="42" fillId="0" borderId="11" xfId="85" applyNumberFormat="1" applyFont="1" applyFill="1" applyBorder="1" applyAlignment="1" applyProtection="1">
      <alignment horizontal="center" vertical="center"/>
      <protection/>
    </xf>
    <xf numFmtId="0" fontId="50" fillId="0" borderId="0" xfId="73" applyFont="1" applyAlignment="1">
      <alignment horizontal="center" vertical="center"/>
      <protection/>
    </xf>
    <xf numFmtId="0" fontId="1" fillId="0" borderId="0" xfId="73">
      <alignment/>
      <protection/>
    </xf>
    <xf numFmtId="0" fontId="21" fillId="0" borderId="0" xfId="73" applyFont="1" applyAlignment="1">
      <alignment horizontal="right"/>
      <protection/>
    </xf>
    <xf numFmtId="0" fontId="21" fillId="0" borderId="0" xfId="73" applyFont="1" applyAlignment="1">
      <alignment vertical="center"/>
      <protection/>
    </xf>
    <xf numFmtId="0" fontId="1" fillId="0" borderId="0" xfId="73" applyAlignment="1">
      <alignment vertical="center"/>
      <protection/>
    </xf>
    <xf numFmtId="0" fontId="21" fillId="0" borderId="0" xfId="73" applyFont="1" applyAlignment="1">
      <alignment horizontal="right" vertical="center"/>
      <protection/>
    </xf>
    <xf numFmtId="0" fontId="21" fillId="0" borderId="18" xfId="73" applyFont="1" applyBorder="1" applyAlignment="1">
      <alignment horizontal="center" vertical="center"/>
      <protection/>
    </xf>
    <xf numFmtId="0" fontId="21" fillId="0" borderId="18" xfId="73" applyFont="1" applyBorder="1" applyAlignment="1">
      <alignment horizontal="center" vertical="center" wrapText="1"/>
      <protection/>
    </xf>
    <xf numFmtId="0" fontId="21" fillId="0" borderId="0" xfId="73" applyFont="1">
      <alignment/>
      <protection/>
    </xf>
    <xf numFmtId="0" fontId="21" fillId="0" borderId="16" xfId="73" applyFont="1" applyBorder="1" applyAlignment="1">
      <alignment horizontal="center" vertical="center"/>
      <protection/>
    </xf>
    <xf numFmtId="0" fontId="21" fillId="0" borderId="16" xfId="73" applyFont="1" applyBorder="1" applyAlignment="1">
      <alignment horizontal="center" vertical="center" wrapText="1"/>
      <protection/>
    </xf>
    <xf numFmtId="0" fontId="21" fillId="0" borderId="11" xfId="73" applyFont="1" applyBorder="1" applyAlignment="1">
      <alignment horizontal="left" vertical="center"/>
      <protection/>
    </xf>
    <xf numFmtId="0" fontId="21" fillId="0" borderId="11" xfId="73" applyFont="1" applyBorder="1" applyAlignment="1">
      <alignment vertical="center"/>
      <protection/>
    </xf>
    <xf numFmtId="0" fontId="28" fillId="0" borderId="11" xfId="73" applyFont="1" applyBorder="1" applyAlignment="1">
      <alignment horizontal="center" vertical="center"/>
      <protection/>
    </xf>
    <xf numFmtId="0" fontId="21" fillId="0" borderId="27" xfId="73" applyFont="1" applyFill="1" applyBorder="1" applyAlignment="1">
      <alignment horizontal="left" vertical="center"/>
      <protection/>
    </xf>
    <xf numFmtId="0" fontId="50" fillId="0" borderId="0" xfId="73" applyFont="1" applyAlignment="1">
      <alignment horizontal="left"/>
      <protection/>
    </xf>
    <xf numFmtId="0" fontId="21" fillId="0" borderId="28" xfId="73" applyFont="1" applyBorder="1" applyAlignment="1">
      <alignment horizontal="left" vertical="center"/>
      <protection/>
    </xf>
    <xf numFmtId="0" fontId="20" fillId="0" borderId="18" xfId="73" applyFont="1" applyBorder="1" applyAlignment="1">
      <alignment horizontal="center" vertical="center" wrapText="1"/>
      <protection/>
    </xf>
    <xf numFmtId="0" fontId="20" fillId="0" borderId="18" xfId="73" applyFont="1" applyBorder="1" applyAlignment="1">
      <alignment horizontal="center" vertical="center"/>
      <protection/>
    </xf>
    <xf numFmtId="0" fontId="20" fillId="0" borderId="0" xfId="73" applyFont="1">
      <alignment/>
      <protection/>
    </xf>
    <xf numFmtId="0" fontId="20" fillId="0" borderId="30" xfId="73" applyFont="1" applyBorder="1" applyAlignment="1">
      <alignment horizontal="center" vertical="center" wrapText="1"/>
      <protection/>
    </xf>
    <xf numFmtId="0" fontId="20" fillId="0" borderId="30" xfId="73" applyFont="1" applyBorder="1" applyAlignment="1">
      <alignment horizontal="center" vertical="center"/>
      <protection/>
    </xf>
    <xf numFmtId="0" fontId="20" fillId="0" borderId="16" xfId="73" applyFont="1" applyBorder="1" applyAlignment="1">
      <alignment horizontal="center" vertical="center" wrapText="1"/>
      <protection/>
    </xf>
    <xf numFmtId="0" fontId="20" fillId="0" borderId="16" xfId="73" applyFont="1" applyBorder="1" applyAlignment="1">
      <alignment horizontal="center" vertical="center"/>
      <protection/>
    </xf>
    <xf numFmtId="0" fontId="20" fillId="0" borderId="11" xfId="73" applyFont="1" applyBorder="1" applyAlignment="1">
      <alignment horizontal="left" vertical="center"/>
      <protection/>
    </xf>
    <xf numFmtId="0" fontId="20" fillId="0" borderId="11" xfId="73" applyFont="1" applyBorder="1" applyAlignment="1">
      <alignment vertical="center"/>
      <protection/>
    </xf>
    <xf numFmtId="0" fontId="20" fillId="0" borderId="11" xfId="73" applyFont="1" applyBorder="1" applyAlignment="1">
      <alignment horizontal="center" vertical="center"/>
      <protection/>
    </xf>
    <xf numFmtId="0" fontId="20" fillId="0" borderId="11" xfId="73" applyFont="1" applyBorder="1">
      <alignment/>
      <protection/>
    </xf>
    <xf numFmtId="0" fontId="29" fillId="0" borderId="11" xfId="73" applyFont="1" applyBorder="1" applyAlignment="1">
      <alignment horizontal="center" vertical="center"/>
      <protection/>
    </xf>
    <xf numFmtId="0" fontId="20" fillId="0" borderId="27" xfId="73" applyFont="1" applyFill="1" applyBorder="1" applyAlignment="1">
      <alignment horizontal="left" vertical="center"/>
      <protection/>
    </xf>
  </cellXfs>
  <cellStyles count="11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1 2" xfId="66"/>
    <cellStyle name="常规 11_2017年县级预算表（公开）" xfId="67"/>
    <cellStyle name="常规 12" xfId="68"/>
    <cellStyle name="常规 13" xfId="69"/>
    <cellStyle name="常规 2" xfId="70"/>
    <cellStyle name="常规 2_2017年县级预算表（公开）" xfId="71"/>
    <cellStyle name="常规 3" xfId="72"/>
    <cellStyle name="常规 3 2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常规_2012年预算公开分析表（26个部门财政拨款三公经费）" xfId="80"/>
    <cellStyle name="常规_2013年财政收入预算表" xfId="81"/>
    <cellStyle name="常规_2013年财政支出预算表1" xfId="82"/>
    <cellStyle name="常规_2013年国有资本经营预算完成情况表" xfId="83"/>
    <cellStyle name="常规_2014年国有资本经营预算草案" xfId="84"/>
    <cellStyle name="常规_2017年县级预算表（公开）" xfId="85"/>
    <cellStyle name="常规_2018年邵东县部门预算输出表" xfId="86"/>
    <cellStyle name="常规_全省收入" xfId="87"/>
    <cellStyle name="常规_社保基金预算（上人大）合计" xfId="88"/>
    <cellStyle name="好" xfId="89"/>
    <cellStyle name="好 2" xfId="90"/>
    <cellStyle name="汇总" xfId="91"/>
    <cellStyle name="汇总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解释性文本 2" xfId="100"/>
    <cellStyle name="警告文本" xfId="101"/>
    <cellStyle name="警告文本 2" xfId="102"/>
    <cellStyle name="链接单元格" xfId="103"/>
    <cellStyle name="链接单元格 2" xfId="104"/>
    <cellStyle name="Comma" xfId="105"/>
    <cellStyle name="Comma [0]" xfId="106"/>
    <cellStyle name="强调文字颜色 1" xfId="107"/>
    <cellStyle name="强调文字颜色 1 2" xfId="108"/>
    <cellStyle name="强调文字颜色 2" xfId="109"/>
    <cellStyle name="强调文字颜色 2 2" xfId="110"/>
    <cellStyle name="强调文字颜色 3" xfId="111"/>
    <cellStyle name="强调文字颜色 3 2" xfId="112"/>
    <cellStyle name="强调文字颜色 4" xfId="113"/>
    <cellStyle name="强调文字颜色 4 2" xfId="114"/>
    <cellStyle name="强调文字颜色 5" xfId="115"/>
    <cellStyle name="强调文字颜色 5 2" xfId="116"/>
    <cellStyle name="强调文字颜色 6" xfId="117"/>
    <cellStyle name="强调文字颜色 6 2" xfId="118"/>
    <cellStyle name="适中" xfId="119"/>
    <cellStyle name="适中 2" xfId="120"/>
    <cellStyle name="输出" xfId="121"/>
    <cellStyle name="输出 2" xfId="122"/>
    <cellStyle name="输入" xfId="123"/>
    <cellStyle name="输入 2" xfId="124"/>
    <cellStyle name="注释" xfId="125"/>
    <cellStyle name="注释 2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\&#25253;&#36865;&#30465;&#21381;2017&#24180;&#39044;&#31639;\&#37045;&#19996;&#21439;2017&#24180;&#22320;&#26041;&#36130;&#25919;&#39044;&#31639;&#34920;%20-%20&#27491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E6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6" sqref="I56"/>
    </sheetView>
  </sheetViews>
  <sheetFormatPr defaultColWidth="33.625" defaultRowHeight="13.5"/>
  <cols>
    <col min="1" max="1" width="33.625" style="2" customWidth="1"/>
    <col min="2" max="4" width="15.625" style="2" customWidth="1"/>
    <col min="5" max="5" width="15.625" style="3" customWidth="1"/>
    <col min="6" max="6" width="9.25390625" style="2" customWidth="1"/>
    <col min="7" max="7" width="8.625" style="2" customWidth="1"/>
    <col min="8" max="32" width="9.00390625" style="2" customWidth="1"/>
    <col min="33" max="224" width="33.625" style="2" customWidth="1"/>
    <col min="225" max="255" width="9.00390625" style="2" customWidth="1"/>
    <col min="256" max="16384" width="33.625" style="2" customWidth="1"/>
  </cols>
  <sheetData>
    <row r="1" ht="14.25">
      <c r="A1" s="1"/>
    </row>
    <row r="2" spans="1:5" ht="36" customHeight="1">
      <c r="A2" s="253" t="s">
        <v>43</v>
      </c>
      <c r="B2" s="253"/>
      <c r="C2" s="253"/>
      <c r="D2" s="253"/>
      <c r="E2" s="253"/>
    </row>
    <row r="3" spans="1:5" ht="21.75" customHeight="1">
      <c r="A3" s="4"/>
      <c r="B3" s="5"/>
      <c r="C3" s="6"/>
      <c r="D3" s="7"/>
      <c r="E3" s="8" t="s">
        <v>44</v>
      </c>
    </row>
    <row r="4" spans="1:5" ht="15.75" customHeight="1">
      <c r="A4" s="254" t="s">
        <v>45</v>
      </c>
      <c r="B4" s="256" t="s">
        <v>46</v>
      </c>
      <c r="C4" s="256" t="s">
        <v>47</v>
      </c>
      <c r="D4" s="256" t="s">
        <v>48</v>
      </c>
      <c r="E4" s="258" t="s">
        <v>49</v>
      </c>
    </row>
    <row r="5" spans="1:5" ht="15.75" customHeight="1">
      <c r="A5" s="255"/>
      <c r="B5" s="257"/>
      <c r="C5" s="257"/>
      <c r="D5" s="257"/>
      <c r="E5" s="259"/>
    </row>
    <row r="6" spans="1:5" ht="22.5" customHeight="1">
      <c r="A6" s="9" t="s">
        <v>50</v>
      </c>
      <c r="B6" s="77">
        <f>SUM(B7,B25)</f>
        <v>140766</v>
      </c>
      <c r="C6" s="77">
        <f>SUM(C7,C25)</f>
        <v>152023</v>
      </c>
      <c r="D6" s="12">
        <f aca="true" t="shared" si="0" ref="D6:D44">C6-B6</f>
        <v>11257</v>
      </c>
      <c r="E6" s="78">
        <f>D6/B6*100</f>
        <v>7.9969594930594035</v>
      </c>
    </row>
    <row r="7" spans="1:5" ht="22.5" customHeight="1">
      <c r="A7" s="10" t="s">
        <v>51</v>
      </c>
      <c r="B7" s="12">
        <f>SUM(B8,B9:B10,B13,B16:B24)</f>
        <v>87266</v>
      </c>
      <c r="C7" s="12">
        <f>SUM(C8,C9:C10,C13,C16:C24)</f>
        <v>97523</v>
      </c>
      <c r="D7" s="12">
        <f t="shared" si="0"/>
        <v>10257</v>
      </c>
      <c r="E7" s="78">
        <f>D7/B7*100</f>
        <v>11.75371851580226</v>
      </c>
    </row>
    <row r="8" spans="1:5" ht="22.5" customHeight="1">
      <c r="A8" s="11" t="s">
        <v>52</v>
      </c>
      <c r="B8" s="12">
        <v>36388</v>
      </c>
      <c r="C8" s="12">
        <v>40875</v>
      </c>
      <c r="D8" s="12">
        <f t="shared" si="0"/>
        <v>4487</v>
      </c>
      <c r="E8" s="78">
        <f>D8/B8*100</f>
        <v>12.33098823788062</v>
      </c>
    </row>
    <row r="9" spans="1:5" ht="22.5" customHeight="1">
      <c r="A9" s="11" t="s">
        <v>53</v>
      </c>
      <c r="B9" s="12">
        <v>0</v>
      </c>
      <c r="C9" s="12">
        <v>0</v>
      </c>
      <c r="D9" s="12">
        <f t="shared" si="0"/>
        <v>0</v>
      </c>
      <c r="E9" s="78"/>
    </row>
    <row r="10" spans="1:5" ht="22.5" customHeight="1">
      <c r="A10" s="11" t="s">
        <v>54</v>
      </c>
      <c r="B10" s="12">
        <v>7924</v>
      </c>
      <c r="C10" s="12">
        <f>SUM(C11:C12)</f>
        <v>9000</v>
      </c>
      <c r="D10" s="12">
        <f t="shared" si="0"/>
        <v>1076</v>
      </c>
      <c r="E10" s="78">
        <f aca="true" t="shared" si="1" ref="E10:E44">D10/B10*100</f>
        <v>13.579000504795557</v>
      </c>
    </row>
    <row r="11" spans="1:5" ht="22.5" customHeight="1" hidden="1">
      <c r="A11" s="13" t="s">
        <v>55</v>
      </c>
      <c r="B11" s="12"/>
      <c r="C11" s="12">
        <v>3500</v>
      </c>
      <c r="D11" s="12">
        <f t="shared" si="0"/>
        <v>3500</v>
      </c>
      <c r="E11" s="78" t="e">
        <f t="shared" si="1"/>
        <v>#DIV/0!</v>
      </c>
    </row>
    <row r="12" spans="1:5" ht="22.5" customHeight="1" hidden="1">
      <c r="A12" s="13" t="s">
        <v>56</v>
      </c>
      <c r="B12" s="12"/>
      <c r="C12" s="12">
        <v>5500</v>
      </c>
      <c r="D12" s="12">
        <f t="shared" si="0"/>
        <v>5500</v>
      </c>
      <c r="E12" s="78" t="e">
        <f t="shared" si="1"/>
        <v>#DIV/0!</v>
      </c>
    </row>
    <row r="13" spans="1:5" ht="22.5" customHeight="1">
      <c r="A13" s="11" t="s">
        <v>57</v>
      </c>
      <c r="B13" s="12">
        <v>2504</v>
      </c>
      <c r="C13" s="12">
        <f>SUM(C14:C15)</f>
        <v>3000</v>
      </c>
      <c r="D13" s="12">
        <f t="shared" si="0"/>
        <v>496</v>
      </c>
      <c r="E13" s="78">
        <f t="shared" si="1"/>
        <v>19.808306709265175</v>
      </c>
    </row>
    <row r="14" spans="1:5" ht="22.5" customHeight="1" hidden="1">
      <c r="A14" s="13" t="s">
        <v>55</v>
      </c>
      <c r="B14" s="12"/>
      <c r="C14" s="12"/>
      <c r="D14" s="12">
        <f t="shared" si="0"/>
        <v>0</v>
      </c>
      <c r="E14" s="78" t="e">
        <f t="shared" si="1"/>
        <v>#DIV/0!</v>
      </c>
    </row>
    <row r="15" spans="1:5" ht="22.5" customHeight="1" hidden="1">
      <c r="A15" s="13" t="s">
        <v>56</v>
      </c>
      <c r="B15" s="12"/>
      <c r="C15" s="12">
        <v>3000</v>
      </c>
      <c r="D15" s="12">
        <f t="shared" si="0"/>
        <v>3000</v>
      </c>
      <c r="E15" s="78" t="e">
        <f t="shared" si="1"/>
        <v>#DIV/0!</v>
      </c>
    </row>
    <row r="16" spans="1:5" ht="22.5" customHeight="1">
      <c r="A16" s="11" t="s">
        <v>58</v>
      </c>
      <c r="B16" s="12">
        <v>780</v>
      </c>
      <c r="C16" s="12">
        <v>870</v>
      </c>
      <c r="D16" s="12">
        <f t="shared" si="0"/>
        <v>90</v>
      </c>
      <c r="E16" s="78">
        <f t="shared" si="1"/>
        <v>11.538461538461538</v>
      </c>
    </row>
    <row r="17" spans="1:5" ht="22.5" customHeight="1">
      <c r="A17" s="11" t="s">
        <v>59</v>
      </c>
      <c r="B17" s="12">
        <v>4600</v>
      </c>
      <c r="C17" s="12">
        <v>5200</v>
      </c>
      <c r="D17" s="12">
        <f t="shared" si="0"/>
        <v>600</v>
      </c>
      <c r="E17" s="78">
        <f t="shared" si="1"/>
        <v>13.043478260869565</v>
      </c>
    </row>
    <row r="18" spans="1:5" ht="22.5" customHeight="1">
      <c r="A18" s="11" t="s">
        <v>60</v>
      </c>
      <c r="B18" s="12">
        <v>2230</v>
      </c>
      <c r="C18" s="12">
        <v>2513</v>
      </c>
      <c r="D18" s="12">
        <f t="shared" si="0"/>
        <v>283</v>
      </c>
      <c r="E18" s="78">
        <f t="shared" si="1"/>
        <v>12.690582959641256</v>
      </c>
    </row>
    <row r="19" spans="1:5" ht="22.5" customHeight="1">
      <c r="A19" s="11" t="s">
        <v>61</v>
      </c>
      <c r="B19" s="12">
        <v>1150</v>
      </c>
      <c r="C19" s="12">
        <v>1300</v>
      </c>
      <c r="D19" s="12">
        <f t="shared" si="0"/>
        <v>150</v>
      </c>
      <c r="E19" s="78">
        <f t="shared" si="1"/>
        <v>13.043478260869565</v>
      </c>
    </row>
    <row r="20" spans="1:5" ht="22.5" customHeight="1">
      <c r="A20" s="11" t="s">
        <v>62</v>
      </c>
      <c r="B20" s="12">
        <v>847</v>
      </c>
      <c r="C20" s="12">
        <v>950</v>
      </c>
      <c r="D20" s="12">
        <f t="shared" si="0"/>
        <v>103</v>
      </c>
      <c r="E20" s="78">
        <f t="shared" si="1"/>
        <v>12.160566706021251</v>
      </c>
    </row>
    <row r="21" spans="1:5" ht="22.5" customHeight="1">
      <c r="A21" s="11" t="s">
        <v>63</v>
      </c>
      <c r="B21" s="12">
        <v>7700</v>
      </c>
      <c r="C21" s="12">
        <v>8600</v>
      </c>
      <c r="D21" s="12">
        <f t="shared" si="0"/>
        <v>900</v>
      </c>
      <c r="E21" s="78">
        <f t="shared" si="1"/>
        <v>11.688311688311687</v>
      </c>
    </row>
    <row r="22" spans="1:5" ht="22.5" customHeight="1">
      <c r="A22" s="11" t="s">
        <v>64</v>
      </c>
      <c r="B22" s="76">
        <v>2300</v>
      </c>
      <c r="C22" s="76">
        <v>2600</v>
      </c>
      <c r="D22" s="76">
        <f t="shared" si="0"/>
        <v>300</v>
      </c>
      <c r="E22" s="79">
        <f t="shared" si="1"/>
        <v>13.043478260869565</v>
      </c>
    </row>
    <row r="23" spans="1:5" ht="22.5" customHeight="1">
      <c r="A23" s="11" t="s">
        <v>65</v>
      </c>
      <c r="B23" s="76">
        <v>6400</v>
      </c>
      <c r="C23" s="76">
        <v>7415</v>
      </c>
      <c r="D23" s="76">
        <f t="shared" si="0"/>
        <v>1015</v>
      </c>
      <c r="E23" s="79">
        <f t="shared" si="1"/>
        <v>15.859375</v>
      </c>
    </row>
    <row r="24" spans="1:5" ht="22.5" customHeight="1">
      <c r="A24" s="11" t="s">
        <v>66</v>
      </c>
      <c r="B24" s="76">
        <v>14443</v>
      </c>
      <c r="C24" s="76">
        <v>15200</v>
      </c>
      <c r="D24" s="76">
        <f t="shared" si="0"/>
        <v>757</v>
      </c>
      <c r="E24" s="79">
        <f t="shared" si="1"/>
        <v>5.241293360105241</v>
      </c>
    </row>
    <row r="25" spans="1:5" ht="22.5" customHeight="1">
      <c r="A25" s="10" t="s">
        <v>67</v>
      </c>
      <c r="B25" s="76">
        <f>SUM(B26,B27:B30)</f>
        <v>53500</v>
      </c>
      <c r="C25" s="76">
        <f>SUM(C26,C27:C30)</f>
        <v>54500</v>
      </c>
      <c r="D25" s="76">
        <f t="shared" si="0"/>
        <v>1000</v>
      </c>
      <c r="E25" s="79">
        <f t="shared" si="1"/>
        <v>1.8691588785046727</v>
      </c>
    </row>
    <row r="26" spans="1:5" ht="22.5" customHeight="1">
      <c r="A26" s="11" t="s">
        <v>68</v>
      </c>
      <c r="B26" s="76">
        <v>7200</v>
      </c>
      <c r="C26" s="76">
        <v>8200</v>
      </c>
      <c r="D26" s="76">
        <f t="shared" si="0"/>
        <v>1000</v>
      </c>
      <c r="E26" s="79">
        <f t="shared" si="1"/>
        <v>13.88888888888889</v>
      </c>
    </row>
    <row r="27" spans="1:5" ht="22.5" customHeight="1">
      <c r="A27" s="11" t="s">
        <v>69</v>
      </c>
      <c r="B27" s="76">
        <v>8700</v>
      </c>
      <c r="C27" s="76">
        <v>8700</v>
      </c>
      <c r="D27" s="76">
        <f t="shared" si="0"/>
        <v>0</v>
      </c>
      <c r="E27" s="79">
        <f t="shared" si="1"/>
        <v>0</v>
      </c>
    </row>
    <row r="28" spans="1:5" ht="22.5" customHeight="1">
      <c r="A28" s="11" t="s">
        <v>70</v>
      </c>
      <c r="B28" s="76">
        <v>8200</v>
      </c>
      <c r="C28" s="76">
        <v>8200</v>
      </c>
      <c r="D28" s="76">
        <f t="shared" si="0"/>
        <v>0</v>
      </c>
      <c r="E28" s="79">
        <f t="shared" si="1"/>
        <v>0</v>
      </c>
    </row>
    <row r="29" spans="1:5" ht="22.5" customHeight="1">
      <c r="A29" s="11" t="s">
        <v>71</v>
      </c>
      <c r="B29" s="76">
        <v>23900</v>
      </c>
      <c r="C29" s="76">
        <v>24000</v>
      </c>
      <c r="D29" s="76">
        <f t="shared" si="0"/>
        <v>100</v>
      </c>
      <c r="E29" s="79">
        <f t="shared" si="1"/>
        <v>0.41841004184100417</v>
      </c>
    </row>
    <row r="30" spans="1:5" ht="22.5" customHeight="1">
      <c r="A30" s="11" t="s">
        <v>72</v>
      </c>
      <c r="B30" s="76">
        <v>5500</v>
      </c>
      <c r="C30" s="76">
        <v>5400</v>
      </c>
      <c r="D30" s="76">
        <f t="shared" si="0"/>
        <v>-100</v>
      </c>
      <c r="E30" s="79">
        <f t="shared" si="1"/>
        <v>-1.8181818181818181</v>
      </c>
    </row>
    <row r="31" spans="1:5" ht="22.5" customHeight="1">
      <c r="A31" s="9" t="s">
        <v>73</v>
      </c>
      <c r="B31" s="76">
        <v>17219</v>
      </c>
      <c r="C31" s="76">
        <f>SUM(C32:C35,C38,C41:C42)</f>
        <v>19464</v>
      </c>
      <c r="D31" s="76">
        <f t="shared" si="0"/>
        <v>2245</v>
      </c>
      <c r="E31" s="79">
        <f t="shared" si="1"/>
        <v>13.0379232243452</v>
      </c>
    </row>
    <row r="32" spans="1:5" ht="22.5" customHeight="1" hidden="1">
      <c r="A32" s="13" t="s">
        <v>74</v>
      </c>
      <c r="B32" s="76"/>
      <c r="C32" s="76">
        <f>INT(C8/0.375*0.125)</f>
        <v>13625</v>
      </c>
      <c r="D32" s="76">
        <f t="shared" si="0"/>
        <v>13625</v>
      </c>
      <c r="E32" s="79" t="e">
        <f t="shared" si="1"/>
        <v>#DIV/0!</v>
      </c>
    </row>
    <row r="33" spans="1:5" ht="22.5" customHeight="1" hidden="1">
      <c r="A33" s="13" t="s">
        <v>75</v>
      </c>
      <c r="B33" s="76"/>
      <c r="C33" s="76"/>
      <c r="D33" s="76">
        <f t="shared" si="0"/>
        <v>0</v>
      </c>
      <c r="E33" s="79" t="e">
        <f t="shared" si="1"/>
        <v>#DIV/0!</v>
      </c>
    </row>
    <row r="34" spans="1:5" ht="22.5" customHeight="1" hidden="1">
      <c r="A34" s="13" t="s">
        <v>76</v>
      </c>
      <c r="B34" s="76"/>
      <c r="C34" s="76">
        <f>INT(C9/0.75*0.25)</f>
        <v>0</v>
      </c>
      <c r="D34" s="76">
        <f t="shared" si="0"/>
        <v>0</v>
      </c>
      <c r="E34" s="79" t="e">
        <f t="shared" si="1"/>
        <v>#DIV/0!</v>
      </c>
    </row>
    <row r="35" spans="1:5" ht="22.5" customHeight="1" hidden="1">
      <c r="A35" s="13" t="s">
        <v>77</v>
      </c>
      <c r="B35" s="76"/>
      <c r="C35" s="76">
        <f>SUM(C36:C37)</f>
        <v>3857</v>
      </c>
      <c r="D35" s="76">
        <f t="shared" si="0"/>
        <v>3857</v>
      </c>
      <c r="E35" s="79" t="e">
        <f t="shared" si="1"/>
        <v>#DIV/0!</v>
      </c>
    </row>
    <row r="36" spans="1:5" ht="22.5" customHeight="1" hidden="1">
      <c r="A36" s="13" t="s">
        <v>78</v>
      </c>
      <c r="B36" s="76"/>
      <c r="C36" s="76">
        <f>INT(C11/0.28*0.12)</f>
        <v>1500</v>
      </c>
      <c r="D36" s="76">
        <f t="shared" si="0"/>
        <v>1500</v>
      </c>
      <c r="E36" s="79" t="e">
        <f t="shared" si="1"/>
        <v>#DIV/0!</v>
      </c>
    </row>
    <row r="37" spans="1:5" ht="22.5" customHeight="1" hidden="1">
      <c r="A37" s="13" t="s">
        <v>79</v>
      </c>
      <c r="B37" s="76"/>
      <c r="C37" s="76">
        <f>INT(C12/0.28*0.12)</f>
        <v>2357</v>
      </c>
      <c r="D37" s="76">
        <f t="shared" si="0"/>
        <v>2357</v>
      </c>
      <c r="E37" s="79" t="e">
        <f t="shared" si="1"/>
        <v>#DIV/0!</v>
      </c>
    </row>
    <row r="38" spans="1:5" ht="22.5" customHeight="1" hidden="1">
      <c r="A38" s="13" t="s">
        <v>80</v>
      </c>
      <c r="B38" s="76"/>
      <c r="C38" s="76">
        <f>SUM(C39:C40)</f>
        <v>1285</v>
      </c>
      <c r="D38" s="76">
        <f t="shared" si="0"/>
        <v>1285</v>
      </c>
      <c r="E38" s="79" t="e">
        <f t="shared" si="1"/>
        <v>#DIV/0!</v>
      </c>
    </row>
    <row r="39" spans="1:5" ht="22.5" customHeight="1" hidden="1">
      <c r="A39" s="13" t="s">
        <v>78</v>
      </c>
      <c r="B39" s="76"/>
      <c r="C39" s="76">
        <f>INT(C14/0.28*0.12)</f>
        <v>0</v>
      </c>
      <c r="D39" s="76">
        <f t="shared" si="0"/>
        <v>0</v>
      </c>
      <c r="E39" s="79" t="e">
        <f t="shared" si="1"/>
        <v>#DIV/0!</v>
      </c>
    </row>
    <row r="40" spans="1:5" ht="22.5" customHeight="1" hidden="1">
      <c r="A40" s="13" t="s">
        <v>79</v>
      </c>
      <c r="B40" s="76"/>
      <c r="C40" s="76">
        <f>INT(C15/0.28*0.12)</f>
        <v>1285</v>
      </c>
      <c r="D40" s="76">
        <f t="shared" si="0"/>
        <v>1285</v>
      </c>
      <c r="E40" s="79" t="e">
        <f t="shared" si="1"/>
        <v>#DIV/0!</v>
      </c>
    </row>
    <row r="41" spans="1:5" ht="22.5" customHeight="1" hidden="1">
      <c r="A41" s="13" t="s">
        <v>81</v>
      </c>
      <c r="B41" s="76"/>
      <c r="C41" s="76">
        <f>INT(C16/0.75*0.25)</f>
        <v>290</v>
      </c>
      <c r="D41" s="76">
        <f t="shared" si="0"/>
        <v>290</v>
      </c>
      <c r="E41" s="79" t="e">
        <f t="shared" si="1"/>
        <v>#DIV/0!</v>
      </c>
    </row>
    <row r="42" spans="1:5" ht="22.5" customHeight="1" hidden="1">
      <c r="A42" s="13" t="s">
        <v>82</v>
      </c>
      <c r="B42" s="76"/>
      <c r="C42" s="76">
        <f>INT(C20/0.7*0.3)</f>
        <v>407</v>
      </c>
      <c r="D42" s="76">
        <f t="shared" si="0"/>
        <v>407</v>
      </c>
      <c r="E42" s="79" t="e">
        <f t="shared" si="1"/>
        <v>#DIV/0!</v>
      </c>
    </row>
    <row r="43" spans="1:5" ht="22.5" customHeight="1">
      <c r="A43" s="9" t="s">
        <v>83</v>
      </c>
      <c r="B43" s="76">
        <v>70915</v>
      </c>
      <c r="C43" s="76">
        <f>SUM(C44:C48,C51)</f>
        <v>80313</v>
      </c>
      <c r="D43" s="76">
        <f t="shared" si="0"/>
        <v>9398</v>
      </c>
      <c r="E43" s="79">
        <f t="shared" si="1"/>
        <v>13.252485369808925</v>
      </c>
    </row>
    <row r="44" spans="1:5" ht="16.5" customHeight="1" hidden="1">
      <c r="A44" s="13" t="s">
        <v>84</v>
      </c>
      <c r="B44" s="76"/>
      <c r="C44" s="76">
        <f>INT(C8/0.375*0.5)</f>
        <v>54500</v>
      </c>
      <c r="D44" s="76">
        <f t="shared" si="0"/>
        <v>54500</v>
      </c>
      <c r="E44" s="79" t="e">
        <f t="shared" si="1"/>
        <v>#DIV/0!</v>
      </c>
    </row>
    <row r="45" spans="1:5" ht="16.5" customHeight="1" hidden="1">
      <c r="A45" s="13" t="s">
        <v>85</v>
      </c>
      <c r="B45" s="76"/>
      <c r="C45" s="76"/>
      <c r="D45" s="76"/>
      <c r="E45" s="79"/>
    </row>
    <row r="46" spans="1:5" ht="16.5" customHeight="1" hidden="1">
      <c r="A46" s="13" t="s">
        <v>86</v>
      </c>
      <c r="B46" s="76"/>
      <c r="C46" s="76"/>
      <c r="D46" s="76"/>
      <c r="E46" s="79"/>
    </row>
    <row r="47" spans="1:5" ht="16.5" customHeight="1" hidden="1">
      <c r="A47" s="13" t="s">
        <v>87</v>
      </c>
      <c r="B47" s="76"/>
      <c r="C47" s="76">
        <v>100</v>
      </c>
      <c r="D47" s="76">
        <f aca="true" t="shared" si="2" ref="D47:D57">C47-B47</f>
        <v>100</v>
      </c>
      <c r="E47" s="79" t="e">
        <f aca="true" t="shared" si="3" ref="E47:E54">D47/B47*100</f>
        <v>#DIV/0!</v>
      </c>
    </row>
    <row r="48" spans="1:5" ht="16.5" customHeight="1" hidden="1">
      <c r="A48" s="13" t="s">
        <v>88</v>
      </c>
      <c r="B48" s="76"/>
      <c r="C48" s="76">
        <f>SUM(C49:C50)</f>
        <v>19285</v>
      </c>
      <c r="D48" s="76">
        <f t="shared" si="2"/>
        <v>19285</v>
      </c>
      <c r="E48" s="79" t="e">
        <f t="shared" si="3"/>
        <v>#DIV/0!</v>
      </c>
    </row>
    <row r="49" spans="1:5" ht="16.5" customHeight="1" hidden="1">
      <c r="A49" s="13" t="s">
        <v>78</v>
      </c>
      <c r="B49" s="76"/>
      <c r="C49" s="76">
        <f>INT(C11/0.28*0.6)</f>
        <v>7500</v>
      </c>
      <c r="D49" s="76">
        <f t="shared" si="2"/>
        <v>7500</v>
      </c>
      <c r="E49" s="79" t="e">
        <f t="shared" si="3"/>
        <v>#DIV/0!</v>
      </c>
    </row>
    <row r="50" spans="1:5" ht="16.5" customHeight="1" hidden="1">
      <c r="A50" s="13" t="s">
        <v>79</v>
      </c>
      <c r="B50" s="76"/>
      <c r="C50" s="76">
        <f>INT(C12/0.28*0.6)</f>
        <v>11785</v>
      </c>
      <c r="D50" s="76">
        <f t="shared" si="2"/>
        <v>11785</v>
      </c>
      <c r="E50" s="79" t="e">
        <f t="shared" si="3"/>
        <v>#DIV/0!</v>
      </c>
    </row>
    <row r="51" spans="1:5" ht="16.5" customHeight="1" hidden="1">
      <c r="A51" s="13" t="s">
        <v>89</v>
      </c>
      <c r="B51" s="76"/>
      <c r="C51" s="76">
        <f>SUM(C52:C53)</f>
        <v>6428</v>
      </c>
      <c r="D51" s="76">
        <f t="shared" si="2"/>
        <v>6428</v>
      </c>
      <c r="E51" s="79" t="e">
        <f t="shared" si="3"/>
        <v>#DIV/0!</v>
      </c>
    </row>
    <row r="52" spans="1:5" ht="16.5" customHeight="1" hidden="1">
      <c r="A52" s="13" t="s">
        <v>78</v>
      </c>
      <c r="B52" s="76"/>
      <c r="C52" s="76">
        <f>INT(C14/0.28*0.6)</f>
        <v>0</v>
      </c>
      <c r="D52" s="76">
        <f t="shared" si="2"/>
        <v>0</v>
      </c>
      <c r="E52" s="79" t="e">
        <f t="shared" si="3"/>
        <v>#DIV/0!</v>
      </c>
    </row>
    <row r="53" spans="1:5" ht="16.5" customHeight="1" hidden="1">
      <c r="A53" s="13" t="s">
        <v>79</v>
      </c>
      <c r="B53" s="76"/>
      <c r="C53" s="76">
        <f>INT(C15/0.28*0.6)</f>
        <v>6428</v>
      </c>
      <c r="D53" s="76">
        <f t="shared" si="2"/>
        <v>6428</v>
      </c>
      <c r="E53" s="79" t="e">
        <f t="shared" si="3"/>
        <v>#DIV/0!</v>
      </c>
    </row>
    <row r="54" spans="1:5" ht="25.5" customHeight="1">
      <c r="A54" s="9" t="s">
        <v>90</v>
      </c>
      <c r="B54" s="76">
        <f>SUM(B6,B31,B43)</f>
        <v>228900</v>
      </c>
      <c r="C54" s="76">
        <f>SUM(C6,C31,C43)</f>
        <v>251800</v>
      </c>
      <c r="D54" s="76">
        <f t="shared" si="2"/>
        <v>22900</v>
      </c>
      <c r="E54" s="79">
        <f t="shared" si="3"/>
        <v>10.004368719965049</v>
      </c>
    </row>
    <row r="55" spans="1:5" ht="25.5" customHeight="1">
      <c r="A55" s="14" t="s">
        <v>91</v>
      </c>
      <c r="B55" s="76">
        <v>50000</v>
      </c>
      <c r="C55" s="76">
        <f>SUM(C25)-4500</f>
        <v>50000</v>
      </c>
      <c r="D55" s="76">
        <f t="shared" si="2"/>
        <v>0</v>
      </c>
      <c r="E55" s="79">
        <f>D55/(B55)*100</f>
        <v>0</v>
      </c>
    </row>
    <row r="56" spans="1:5" ht="25.5" customHeight="1">
      <c r="A56" s="14" t="s">
        <v>92</v>
      </c>
      <c r="B56" s="76">
        <v>107800</v>
      </c>
      <c r="C56" s="76">
        <f>SUM(C8,C11,C14,C32:C33,C36,C39,C44:C47,C49,C52)</f>
        <v>121600</v>
      </c>
      <c r="D56" s="76">
        <f t="shared" si="2"/>
        <v>13800</v>
      </c>
      <c r="E56" s="79">
        <f>D56/B56*100</f>
        <v>12.80148423005566</v>
      </c>
    </row>
    <row r="57" spans="1:5" ht="25.5" customHeight="1">
      <c r="A57" s="14" t="s">
        <v>93</v>
      </c>
      <c r="B57" s="76">
        <v>71100</v>
      </c>
      <c r="C57" s="76">
        <f>SUM(C9,C12,C15:C24,C34,C37,C40:C42,C50,C53)+4500</f>
        <v>80200</v>
      </c>
      <c r="D57" s="76">
        <f t="shared" si="2"/>
        <v>9100</v>
      </c>
      <c r="E57" s="79">
        <f>D57/(B57)*100</f>
        <v>12.79887482419128</v>
      </c>
    </row>
    <row r="58" spans="2:3" ht="14.25" hidden="1">
      <c r="B58" s="15">
        <f>SUM(B55:B57)</f>
        <v>228900</v>
      </c>
      <c r="C58" s="15">
        <f>SUM(C55:C57)</f>
        <v>251800</v>
      </c>
    </row>
    <row r="59" spans="2:5" ht="14.25" hidden="1">
      <c r="B59" s="16">
        <f>SUM(B6,B31,B43)</f>
        <v>228900</v>
      </c>
      <c r="C59" s="16">
        <f>SUM(C6,C31,C43)</f>
        <v>251800</v>
      </c>
      <c r="D59" s="16">
        <f>SUM(D6,D31,D43)</f>
        <v>22900</v>
      </c>
      <c r="E59" s="16">
        <f>SUM(E6,E31,E43)</f>
        <v>34.28736808721353</v>
      </c>
    </row>
    <row r="60" spans="2:5" ht="14.25" hidden="1">
      <c r="B60" s="16">
        <f>B54-B59</f>
        <v>0</v>
      </c>
      <c r="C60" s="16">
        <f>C54-C59</f>
        <v>0</v>
      </c>
      <c r="D60" s="16">
        <f>D54-D59</f>
        <v>0</v>
      </c>
      <c r="E60" s="16">
        <f>E54-E59</f>
        <v>-24.28299936724848</v>
      </c>
    </row>
    <row r="62" ht="14.25" customHeight="1"/>
    <row r="66" ht="19.5" customHeight="1"/>
    <row r="67" ht="19.5" customHeight="1"/>
    <row r="69" ht="15.75" customHeight="1"/>
    <row r="70" ht="21.75" customHeight="1"/>
    <row r="77" ht="18.75" customHeight="1"/>
    <row r="78" ht="18" customHeight="1"/>
    <row r="79" ht="18" customHeight="1"/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905511811023623" bottom="0.3937007874015748" header="0.5118110236220472" footer="0.1968503937007874"/>
  <pageSetup horizontalDpi="600" verticalDpi="600" orientation="portrait" paperSize="9" scale="95" r:id="rId1"/>
  <headerFooter alignWithMargins="0">
    <oddHeader>&amp;R附表1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13" sqref="B13"/>
    </sheetView>
  </sheetViews>
  <sheetFormatPr defaultColWidth="9.00390625" defaultRowHeight="13.5"/>
  <cols>
    <col min="1" max="1" width="41.625" style="133" customWidth="1"/>
    <col min="2" max="2" width="38.50390625" style="166" customWidth="1"/>
    <col min="3" max="16384" width="9.00390625" style="133" customWidth="1"/>
  </cols>
  <sheetData>
    <row r="1" s="161" customFormat="1" ht="19.5" customHeight="1">
      <c r="B1" s="162"/>
    </row>
    <row r="2" spans="1:2" s="151" customFormat="1" ht="27" customHeight="1">
      <c r="A2" s="285" t="s">
        <v>42</v>
      </c>
      <c r="B2" s="285"/>
    </row>
    <row r="3" spans="1:2" ht="18" customHeight="1">
      <c r="A3" s="286" t="s">
        <v>44</v>
      </c>
      <c r="B3" s="287"/>
    </row>
    <row r="4" spans="1:2" ht="15.75" customHeight="1">
      <c r="A4" s="292" t="s">
        <v>1343</v>
      </c>
      <c r="B4" s="290" t="s">
        <v>1408</v>
      </c>
    </row>
    <row r="5" spans="1:2" ht="21" customHeight="1">
      <c r="A5" s="292"/>
      <c r="B5" s="291"/>
    </row>
    <row r="6" spans="1:2" s="139" customFormat="1" ht="24.75" customHeight="1">
      <c r="A6" s="163" t="s">
        <v>172</v>
      </c>
      <c r="B6" s="157">
        <f>SUM(B7,B10,B12,B13)</f>
        <v>58500</v>
      </c>
    </row>
    <row r="7" spans="1:2" ht="24.75" customHeight="1">
      <c r="A7" s="152" t="s">
        <v>173</v>
      </c>
      <c r="B7" s="153">
        <f>SUM(B8:B9)</f>
        <v>57500</v>
      </c>
    </row>
    <row r="8" spans="1:2" ht="24.75" customHeight="1">
      <c r="A8" s="152" t="s">
        <v>1340</v>
      </c>
      <c r="B8" s="153">
        <v>51000</v>
      </c>
    </row>
    <row r="9" spans="1:2" ht="24.75" customHeight="1">
      <c r="A9" s="152" t="s">
        <v>1341</v>
      </c>
      <c r="B9" s="153">
        <v>6500</v>
      </c>
    </row>
    <row r="10" spans="1:2" ht="24.75" customHeight="1">
      <c r="A10" s="152" t="s">
        <v>174</v>
      </c>
      <c r="B10" s="153">
        <f>SUM(B11)</f>
        <v>0</v>
      </c>
    </row>
    <row r="11" spans="1:2" ht="24.75" customHeight="1">
      <c r="A11" s="152" t="s">
        <v>1342</v>
      </c>
      <c r="B11" s="153"/>
    </row>
    <row r="12" spans="1:2" ht="24.75" customHeight="1">
      <c r="A12" s="152" t="s">
        <v>175</v>
      </c>
      <c r="B12" s="153">
        <v>300</v>
      </c>
    </row>
    <row r="13" spans="1:2" ht="24.75" customHeight="1">
      <c r="A13" s="152" t="s">
        <v>176</v>
      </c>
      <c r="B13" s="153">
        <f>SUM(B14)</f>
        <v>700</v>
      </c>
    </row>
    <row r="14" spans="1:2" ht="24.75" customHeight="1">
      <c r="A14" s="152" t="s">
        <v>1342</v>
      </c>
      <c r="B14" s="153">
        <v>700</v>
      </c>
    </row>
    <row r="15" spans="1:2" s="139" customFormat="1" ht="24.75" customHeight="1">
      <c r="A15" s="164"/>
      <c r="B15" s="157"/>
    </row>
    <row r="16" spans="1:2" ht="24.75" customHeight="1">
      <c r="A16" s="165"/>
      <c r="B16" s="153"/>
    </row>
    <row r="17" spans="1:2" ht="24.75" customHeight="1">
      <c r="A17" s="165"/>
      <c r="B17" s="153"/>
    </row>
    <row r="18" spans="1:2" s="139" customFormat="1" ht="24.75" customHeight="1">
      <c r="A18" s="164"/>
      <c r="B18" s="157"/>
    </row>
    <row r="19" spans="1:2" ht="24.75" customHeight="1">
      <c r="A19" s="165"/>
      <c r="B19" s="153"/>
    </row>
    <row r="20" spans="1:2" s="139" customFormat="1" ht="24.75" customHeight="1">
      <c r="A20" s="157" t="s">
        <v>178</v>
      </c>
      <c r="B20" s="157">
        <f>SUM(B6,B15,B18)</f>
        <v>58500</v>
      </c>
    </row>
  </sheetData>
  <mergeCells count="4">
    <mergeCell ref="A2:B2"/>
    <mergeCell ref="A3:B3"/>
    <mergeCell ref="A4:A5"/>
    <mergeCell ref="B4:B5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H7" sqref="H7"/>
    </sheetView>
  </sheetViews>
  <sheetFormatPr defaultColWidth="9.00390625" defaultRowHeight="13.5"/>
  <cols>
    <col min="1" max="1" width="23.375" style="133" customWidth="1"/>
    <col min="2" max="2" width="15.375" style="166" customWidth="1"/>
    <col min="3" max="3" width="24.375" style="133" customWidth="1"/>
    <col min="4" max="4" width="16.00390625" style="166" customWidth="1"/>
    <col min="5" max="16384" width="9.00390625" style="133" customWidth="1"/>
  </cols>
  <sheetData>
    <row r="1" spans="1:4" s="151" customFormat="1" ht="27" customHeight="1">
      <c r="A1" s="285" t="s">
        <v>1394</v>
      </c>
      <c r="B1" s="285"/>
      <c r="C1" s="285"/>
      <c r="D1" s="285"/>
    </row>
    <row r="2" spans="1:4" ht="18" customHeight="1">
      <c r="A2" s="286" t="s">
        <v>44</v>
      </c>
      <c r="B2" s="287"/>
      <c r="C2" s="293"/>
      <c r="D2" s="287"/>
    </row>
    <row r="3" spans="1:4" ht="15.75" customHeight="1">
      <c r="A3" s="288" t="s">
        <v>1339</v>
      </c>
      <c r="B3" s="290" t="s">
        <v>1395</v>
      </c>
      <c r="C3" s="292" t="s">
        <v>1343</v>
      </c>
      <c r="D3" s="290" t="s">
        <v>1395</v>
      </c>
    </row>
    <row r="4" spans="1:4" ht="21" customHeight="1">
      <c r="A4" s="289"/>
      <c r="B4" s="291"/>
      <c r="C4" s="292"/>
      <c r="D4" s="291"/>
    </row>
    <row r="5" spans="1:4" ht="30" customHeight="1">
      <c r="A5" s="167" t="s">
        <v>177</v>
      </c>
      <c r="B5" s="153">
        <v>75700</v>
      </c>
      <c r="C5" s="167" t="s">
        <v>178</v>
      </c>
      <c r="D5" s="153">
        <v>58500</v>
      </c>
    </row>
    <row r="6" spans="1:4" ht="30" customHeight="1">
      <c r="A6" s="168" t="s">
        <v>179</v>
      </c>
      <c r="B6" s="153"/>
      <c r="C6" s="168" t="s">
        <v>180</v>
      </c>
      <c r="D6" s="153"/>
    </row>
    <row r="7" spans="1:4" ht="30" customHeight="1">
      <c r="A7" s="169" t="s">
        <v>181</v>
      </c>
      <c r="B7" s="153"/>
      <c r="C7" s="169" t="s">
        <v>182</v>
      </c>
      <c r="D7" s="153">
        <v>200</v>
      </c>
    </row>
    <row r="8" spans="1:4" ht="30" customHeight="1">
      <c r="A8" s="169" t="s">
        <v>183</v>
      </c>
      <c r="B8" s="153"/>
      <c r="C8" s="169" t="s">
        <v>184</v>
      </c>
      <c r="D8" s="153"/>
    </row>
    <row r="9" spans="1:4" ht="30" customHeight="1">
      <c r="A9" s="169" t="s">
        <v>185</v>
      </c>
      <c r="B9" s="153"/>
      <c r="C9" s="169" t="s">
        <v>186</v>
      </c>
      <c r="D9" s="153">
        <v>200</v>
      </c>
    </row>
    <row r="10" spans="1:4" ht="30" customHeight="1">
      <c r="A10" s="169" t="s">
        <v>187</v>
      </c>
      <c r="B10" s="153"/>
      <c r="C10" s="169" t="s">
        <v>188</v>
      </c>
      <c r="D10" s="153">
        <v>17000</v>
      </c>
    </row>
    <row r="11" spans="1:4" ht="30" customHeight="1">
      <c r="A11" s="169" t="s">
        <v>189</v>
      </c>
      <c r="B11" s="153"/>
      <c r="C11" s="169" t="s">
        <v>190</v>
      </c>
      <c r="D11" s="153"/>
    </row>
    <row r="12" spans="1:4" ht="30" customHeight="1">
      <c r="A12" s="157" t="s">
        <v>155</v>
      </c>
      <c r="B12" s="153">
        <f>SUM(B5,B7,B10,B11)</f>
        <v>75700</v>
      </c>
      <c r="C12" s="157" t="s">
        <v>156</v>
      </c>
      <c r="D12" s="153">
        <f>SUM(D5,D7,D10,D11)</f>
        <v>75700</v>
      </c>
    </row>
    <row r="18" ht="14.25">
      <c r="C18" s="166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H50"/>
  <sheetViews>
    <sheetView workbookViewId="0" topLeftCell="A1">
      <selection activeCell="B12" sqref="B12"/>
    </sheetView>
  </sheetViews>
  <sheetFormatPr defaultColWidth="23.875" defaultRowHeight="13.5"/>
  <cols>
    <col min="1" max="1" width="55.625" style="194" customWidth="1"/>
    <col min="2" max="2" width="25.625" style="181" customWidth="1"/>
    <col min="3" max="3" width="22.25390625" style="194" customWidth="1"/>
    <col min="4" max="4" width="16.875" style="177" customWidth="1"/>
    <col min="5" max="6" width="9.00390625" style="171" customWidth="1"/>
    <col min="7" max="7" width="34.00390625" style="172" customWidth="1"/>
    <col min="8" max="8" width="13.00390625" style="173" customWidth="1"/>
    <col min="9" max="32" width="9.00390625" style="171" customWidth="1"/>
    <col min="33" max="224" width="23.875" style="171" customWidth="1"/>
    <col min="225" max="255" width="9.00390625" style="171" customWidth="1"/>
    <col min="256" max="16384" width="23.875" style="171" customWidth="1"/>
  </cols>
  <sheetData>
    <row r="1" spans="1:4" ht="24.75" customHeight="1">
      <c r="A1" s="285" t="s">
        <v>1403</v>
      </c>
      <c r="B1" s="285"/>
      <c r="C1" s="170"/>
      <c r="D1" s="170"/>
    </row>
    <row r="2" spans="1:3" ht="19.5" customHeight="1">
      <c r="A2" s="174"/>
      <c r="B2" s="175" t="s">
        <v>44</v>
      </c>
      <c r="C2" s="176"/>
    </row>
    <row r="3" spans="1:8" ht="19.5" customHeight="1">
      <c r="A3" s="178" t="s">
        <v>1344</v>
      </c>
      <c r="B3" s="178" t="s">
        <v>1409</v>
      </c>
      <c r="C3" s="171"/>
      <c r="D3" s="171"/>
      <c r="G3" s="171"/>
      <c r="H3" s="171"/>
    </row>
    <row r="4" spans="1:2" s="181" customFormat="1" ht="19.5" customHeight="1">
      <c r="A4" s="179" t="s">
        <v>1345</v>
      </c>
      <c r="B4" s="180">
        <f>SUM(B5:B9)</f>
        <v>31242</v>
      </c>
    </row>
    <row r="5" spans="1:8" ht="19.5" customHeight="1">
      <c r="A5" s="182" t="s">
        <v>1346</v>
      </c>
      <c r="B5" s="183">
        <v>6270</v>
      </c>
      <c r="C5" s="171"/>
      <c r="D5" s="171"/>
      <c r="G5" s="171"/>
      <c r="H5" s="171"/>
    </row>
    <row r="6" spans="1:8" ht="19.5" customHeight="1">
      <c r="A6" s="182" t="s">
        <v>1347</v>
      </c>
      <c r="B6" s="183">
        <v>176</v>
      </c>
      <c r="C6" s="171"/>
      <c r="D6" s="171"/>
      <c r="G6" s="171"/>
      <c r="H6" s="171"/>
    </row>
    <row r="7" spans="1:8" ht="19.5" customHeight="1">
      <c r="A7" s="182" t="s">
        <v>1348</v>
      </c>
      <c r="B7" s="183">
        <v>24755</v>
      </c>
      <c r="C7" s="171"/>
      <c r="D7" s="171"/>
      <c r="G7" s="171"/>
      <c r="H7" s="171"/>
    </row>
    <row r="8" spans="1:8" ht="19.5" customHeight="1">
      <c r="A8" s="182" t="s">
        <v>1404</v>
      </c>
      <c r="B8" s="183">
        <v>9</v>
      </c>
      <c r="C8" s="171"/>
      <c r="D8" s="171"/>
      <c r="G8" s="171"/>
      <c r="H8" s="171"/>
    </row>
    <row r="9" spans="1:8" ht="19.5" customHeight="1">
      <c r="A9" s="182" t="s">
        <v>1405</v>
      </c>
      <c r="B9" s="183">
        <v>32</v>
      </c>
      <c r="C9" s="171"/>
      <c r="D9" s="171"/>
      <c r="G9" s="171"/>
      <c r="H9" s="171"/>
    </row>
    <row r="10" spans="1:8" ht="19.5" customHeight="1">
      <c r="A10" s="179" t="s">
        <v>1349</v>
      </c>
      <c r="B10" s="184">
        <f>SUM(B11:B13)</f>
        <v>56953</v>
      </c>
      <c r="C10" s="171"/>
      <c r="D10" s="171"/>
      <c r="G10" s="171"/>
      <c r="H10" s="171"/>
    </row>
    <row r="11" spans="1:8" ht="19.5" customHeight="1">
      <c r="A11" s="185" t="s">
        <v>1346</v>
      </c>
      <c r="B11" s="184">
        <v>26253</v>
      </c>
      <c r="C11" s="171"/>
      <c r="D11" s="171"/>
      <c r="G11" s="171"/>
      <c r="H11" s="171"/>
    </row>
    <row r="12" spans="1:8" ht="19.5" customHeight="1">
      <c r="A12" s="185" t="s">
        <v>1347</v>
      </c>
      <c r="B12" s="184">
        <v>229</v>
      </c>
      <c r="C12" s="171"/>
      <c r="D12" s="171"/>
      <c r="G12" s="171"/>
      <c r="H12" s="171"/>
    </row>
    <row r="13" spans="1:8" ht="19.5" customHeight="1">
      <c r="A13" s="182" t="s">
        <v>1348</v>
      </c>
      <c r="B13" s="183">
        <v>30471</v>
      </c>
      <c r="C13" s="171"/>
      <c r="D13" s="171"/>
      <c r="G13" s="171"/>
      <c r="H13" s="171"/>
    </row>
    <row r="14" spans="1:8" ht="19.5" customHeight="1">
      <c r="A14" s="179" t="s">
        <v>1350</v>
      </c>
      <c r="B14" s="180">
        <f>SUM(B15:B17)</f>
        <v>13577</v>
      </c>
      <c r="C14" s="171"/>
      <c r="D14" s="171"/>
      <c r="G14" s="171"/>
      <c r="H14" s="171"/>
    </row>
    <row r="15" spans="1:8" ht="19.5" customHeight="1">
      <c r="A15" s="185" t="s">
        <v>1351</v>
      </c>
      <c r="B15" s="180">
        <v>13227</v>
      </c>
      <c r="C15" s="171"/>
      <c r="D15" s="171"/>
      <c r="G15" s="171"/>
      <c r="H15" s="171"/>
    </row>
    <row r="16" spans="1:8" ht="19.5" customHeight="1">
      <c r="A16" s="185" t="s">
        <v>1347</v>
      </c>
      <c r="B16" s="180">
        <v>300</v>
      </c>
      <c r="C16" s="171"/>
      <c r="D16" s="171"/>
      <c r="G16" s="171"/>
      <c r="H16" s="171"/>
    </row>
    <row r="17" spans="1:8" ht="19.5" customHeight="1">
      <c r="A17" s="182" t="s">
        <v>1348</v>
      </c>
      <c r="B17" s="183">
        <v>50</v>
      </c>
      <c r="C17" s="171"/>
      <c r="D17" s="171"/>
      <c r="G17" s="171"/>
      <c r="H17" s="171"/>
    </row>
    <row r="18" spans="1:8" ht="19.5" customHeight="1">
      <c r="A18" s="179" t="s">
        <v>1352</v>
      </c>
      <c r="B18" s="180">
        <f>SUM(B19:B21)</f>
        <v>70452</v>
      </c>
      <c r="C18" s="171"/>
      <c r="D18" s="171"/>
      <c r="G18" s="171"/>
      <c r="H18" s="171"/>
    </row>
    <row r="19" spans="1:8" ht="19.5" customHeight="1">
      <c r="A19" s="182" t="s">
        <v>1353</v>
      </c>
      <c r="B19" s="183">
        <v>19018</v>
      </c>
      <c r="C19" s="171"/>
      <c r="D19" s="171"/>
      <c r="G19" s="171"/>
      <c r="H19" s="171"/>
    </row>
    <row r="20" spans="1:8" ht="19.5" customHeight="1">
      <c r="A20" s="182" t="s">
        <v>1347</v>
      </c>
      <c r="B20" s="183">
        <v>720</v>
      </c>
      <c r="C20" s="171"/>
      <c r="D20" s="171"/>
      <c r="G20" s="171"/>
      <c r="H20" s="171"/>
    </row>
    <row r="21" spans="1:8" ht="19.5" customHeight="1">
      <c r="A21" s="182" t="s">
        <v>1348</v>
      </c>
      <c r="B21" s="183">
        <v>50714</v>
      </c>
      <c r="C21" s="171"/>
      <c r="D21" s="171"/>
      <c r="G21" s="171"/>
      <c r="H21" s="171"/>
    </row>
    <row r="22" spans="1:8" ht="19.5" customHeight="1">
      <c r="A22" s="179" t="s">
        <v>1354</v>
      </c>
      <c r="B22" s="180">
        <f>SUM(B23:B25)</f>
        <v>1069</v>
      </c>
      <c r="C22" s="171"/>
      <c r="D22" s="171"/>
      <c r="G22" s="171"/>
      <c r="H22" s="171"/>
    </row>
    <row r="23" spans="1:8" ht="19.5" customHeight="1">
      <c r="A23" s="182" t="s">
        <v>1355</v>
      </c>
      <c r="B23" s="183">
        <v>912</v>
      </c>
      <c r="C23" s="171"/>
      <c r="D23" s="171"/>
      <c r="G23" s="171"/>
      <c r="H23" s="171"/>
    </row>
    <row r="24" spans="1:8" ht="19.5" customHeight="1">
      <c r="A24" s="186" t="s">
        <v>1347</v>
      </c>
      <c r="B24" s="183">
        <v>152</v>
      </c>
      <c r="C24" s="171"/>
      <c r="D24" s="171"/>
      <c r="G24" s="171"/>
      <c r="H24" s="171"/>
    </row>
    <row r="25" spans="1:8" ht="19.5" customHeight="1">
      <c r="A25" s="182" t="s">
        <v>1356</v>
      </c>
      <c r="B25" s="183">
        <v>5</v>
      </c>
      <c r="C25" s="171"/>
      <c r="D25" s="171"/>
      <c r="G25" s="171"/>
      <c r="H25" s="171"/>
    </row>
    <row r="26" spans="1:8" ht="19.5" customHeight="1">
      <c r="A26" s="179" t="s">
        <v>1357</v>
      </c>
      <c r="B26" s="180">
        <f>SUM(B27:B28)</f>
        <v>474</v>
      </c>
      <c r="C26" s="171"/>
      <c r="D26" s="171"/>
      <c r="G26" s="171"/>
      <c r="H26" s="171"/>
    </row>
    <row r="27" spans="1:8" ht="19.5" customHeight="1">
      <c r="A27" s="182" t="s">
        <v>1358</v>
      </c>
      <c r="B27" s="183">
        <v>424</v>
      </c>
      <c r="C27" s="171"/>
      <c r="D27" s="171"/>
      <c r="G27" s="171"/>
      <c r="H27" s="171"/>
    </row>
    <row r="28" spans="1:8" ht="19.5" customHeight="1">
      <c r="A28" s="182" t="s">
        <v>1347</v>
      </c>
      <c r="B28" s="183">
        <v>50</v>
      </c>
      <c r="C28" s="171"/>
      <c r="D28" s="171"/>
      <c r="G28" s="171"/>
      <c r="H28" s="171"/>
    </row>
    <row r="29" spans="1:8" ht="19.5" customHeight="1">
      <c r="A29" s="187" t="s">
        <v>1359</v>
      </c>
      <c r="B29" s="188">
        <f>B4+B10+B14+B18+B22+B26</f>
        <v>173767</v>
      </c>
      <c r="C29" s="171"/>
      <c r="D29" s="171"/>
      <c r="G29" s="171"/>
      <c r="H29" s="171"/>
    </row>
    <row r="30" spans="1:8" ht="19.5" customHeight="1">
      <c r="A30" s="189" t="s">
        <v>1360</v>
      </c>
      <c r="B30" s="190">
        <v>66104</v>
      </c>
      <c r="C30" s="171"/>
      <c r="D30" s="171"/>
      <c r="G30" s="171"/>
      <c r="H30" s="171"/>
    </row>
    <row r="31" spans="1:8" ht="19.5" customHeight="1">
      <c r="A31" s="189" t="s">
        <v>1361</v>
      </c>
      <c r="B31" s="190">
        <v>1627</v>
      </c>
      <c r="C31" s="171"/>
      <c r="D31" s="171"/>
      <c r="G31" s="171"/>
      <c r="H31" s="171"/>
    </row>
    <row r="32" spans="1:8" ht="19.5" customHeight="1">
      <c r="A32" s="189" t="s">
        <v>1362</v>
      </c>
      <c r="B32" s="190">
        <v>105990</v>
      </c>
      <c r="C32" s="171"/>
      <c r="D32" s="171"/>
      <c r="G32" s="171"/>
      <c r="H32" s="171"/>
    </row>
    <row r="33" spans="1:8" ht="19.5" customHeight="1">
      <c r="A33" s="189" t="s">
        <v>1406</v>
      </c>
      <c r="B33" s="190">
        <v>9</v>
      </c>
      <c r="C33" s="171"/>
      <c r="D33" s="171"/>
      <c r="G33" s="171"/>
      <c r="H33" s="171"/>
    </row>
    <row r="34" spans="1:8" ht="19.5" customHeight="1">
      <c r="A34" s="189" t="s">
        <v>1407</v>
      </c>
      <c r="B34" s="190">
        <v>37</v>
      </c>
      <c r="C34" s="171"/>
      <c r="D34" s="171"/>
      <c r="G34" s="171"/>
      <c r="H34" s="171"/>
    </row>
    <row r="35" spans="1:8" ht="19.5" customHeight="1">
      <c r="A35" s="191" t="s">
        <v>1363</v>
      </c>
      <c r="B35" s="192">
        <v>130755</v>
      </c>
      <c r="C35" s="171"/>
      <c r="D35" s="171"/>
      <c r="G35" s="171"/>
      <c r="H35" s="171"/>
    </row>
    <row r="36" spans="1:8" ht="24" customHeight="1">
      <c r="A36" s="187" t="s">
        <v>1364</v>
      </c>
      <c r="B36" s="193">
        <f>B29+B35</f>
        <v>304522</v>
      </c>
      <c r="C36" s="171"/>
      <c r="D36" s="171"/>
      <c r="G36" s="171"/>
      <c r="H36" s="171"/>
    </row>
    <row r="48" spans="7:8" ht="14.25">
      <c r="G48" s="195"/>
      <c r="H48" s="196"/>
    </row>
    <row r="49" spans="7:8" ht="14.25">
      <c r="G49" s="197"/>
      <c r="H49" s="198"/>
    </row>
    <row r="50" spans="7:8" ht="14.25">
      <c r="G50" s="199"/>
      <c r="H50" s="198"/>
    </row>
  </sheetData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H46"/>
  <sheetViews>
    <sheetView workbookViewId="0" topLeftCell="A1">
      <selection activeCell="B14" sqref="B14"/>
    </sheetView>
  </sheetViews>
  <sheetFormatPr defaultColWidth="23.875" defaultRowHeight="13.5"/>
  <cols>
    <col min="1" max="1" width="55.625" style="194" customWidth="1"/>
    <col min="2" max="2" width="25.625" style="181" customWidth="1"/>
    <col min="3" max="3" width="22.25390625" style="194" customWidth="1"/>
    <col min="4" max="4" width="16.875" style="177" customWidth="1"/>
    <col min="5" max="6" width="9.00390625" style="171" customWidth="1"/>
    <col min="7" max="7" width="34.00390625" style="172" customWidth="1"/>
    <col min="8" max="8" width="13.00390625" style="173" customWidth="1"/>
    <col min="9" max="32" width="9.00390625" style="171" customWidth="1"/>
    <col min="33" max="224" width="23.875" style="171" customWidth="1"/>
    <col min="225" max="255" width="9.00390625" style="171" customWidth="1"/>
    <col min="256" max="16384" width="23.875" style="171" customWidth="1"/>
  </cols>
  <sheetData>
    <row r="1" spans="1:4" ht="27" customHeight="1">
      <c r="A1" s="285" t="s">
        <v>1402</v>
      </c>
      <c r="B1" s="285"/>
      <c r="C1" s="170"/>
      <c r="D1" s="170"/>
    </row>
    <row r="2" spans="1:3" ht="21" customHeight="1">
      <c r="A2" s="174"/>
      <c r="B2" s="175" t="s">
        <v>44</v>
      </c>
      <c r="C2" s="176"/>
    </row>
    <row r="3" spans="1:8" ht="21" customHeight="1">
      <c r="A3" s="178" t="s">
        <v>1344</v>
      </c>
      <c r="B3" s="178" t="s">
        <v>1409</v>
      </c>
      <c r="C3" s="171"/>
      <c r="D3" s="171"/>
      <c r="G3" s="171"/>
      <c r="H3" s="171"/>
    </row>
    <row r="4" spans="1:2" s="181" customFormat="1" ht="21" customHeight="1">
      <c r="A4" s="179" t="s">
        <v>1345</v>
      </c>
      <c r="B4" s="180">
        <f>SUM(B5:B7)</f>
        <v>22753</v>
      </c>
    </row>
    <row r="5" spans="1:8" ht="21" customHeight="1">
      <c r="A5" s="182" t="s">
        <v>1365</v>
      </c>
      <c r="B5" s="183">
        <v>22736</v>
      </c>
      <c r="C5" s="171"/>
      <c r="D5" s="171"/>
      <c r="G5" s="171"/>
      <c r="H5" s="171"/>
    </row>
    <row r="6" spans="1:8" ht="21" customHeight="1">
      <c r="A6" s="182" t="s">
        <v>121</v>
      </c>
      <c r="B6" s="183"/>
      <c r="C6" s="171"/>
      <c r="D6" s="171"/>
      <c r="G6" s="171"/>
      <c r="H6" s="171"/>
    </row>
    <row r="7" spans="1:8" ht="21" customHeight="1">
      <c r="A7" s="182" t="s">
        <v>1366</v>
      </c>
      <c r="B7" s="183">
        <v>17</v>
      </c>
      <c r="C7" s="171"/>
      <c r="D7" s="171"/>
      <c r="G7" s="171"/>
      <c r="H7" s="171"/>
    </row>
    <row r="8" spans="1:8" ht="21" customHeight="1">
      <c r="A8" s="179" t="s">
        <v>1349</v>
      </c>
      <c r="B8" s="184">
        <f>SUM(B9:B11)</f>
        <v>56953</v>
      </c>
      <c r="C8" s="171"/>
      <c r="D8" s="171"/>
      <c r="G8" s="171"/>
      <c r="H8" s="171"/>
    </row>
    <row r="9" spans="1:8" ht="21" customHeight="1">
      <c r="A9" s="182" t="s">
        <v>1365</v>
      </c>
      <c r="B9" s="184">
        <v>56953</v>
      </c>
      <c r="C9" s="171"/>
      <c r="D9" s="171"/>
      <c r="G9" s="171"/>
      <c r="H9" s="171"/>
    </row>
    <row r="10" spans="1:8" ht="21" customHeight="1">
      <c r="A10" s="182" t="s">
        <v>121</v>
      </c>
      <c r="B10" s="184"/>
      <c r="C10" s="171"/>
      <c r="D10" s="171"/>
      <c r="G10" s="171"/>
      <c r="H10" s="171"/>
    </row>
    <row r="11" spans="1:8" ht="21" customHeight="1">
      <c r="A11" s="182" t="s">
        <v>1366</v>
      </c>
      <c r="B11" s="183"/>
      <c r="C11" s="171"/>
      <c r="D11" s="171"/>
      <c r="G11" s="171"/>
      <c r="H11" s="171"/>
    </row>
    <row r="12" spans="1:8" ht="21" customHeight="1">
      <c r="A12" s="179" t="s">
        <v>1350</v>
      </c>
      <c r="B12" s="180">
        <f>SUM(B13:B15)</f>
        <v>12776</v>
      </c>
      <c r="C12" s="171"/>
      <c r="D12" s="171"/>
      <c r="G12" s="171"/>
      <c r="H12" s="171"/>
    </row>
    <row r="13" spans="1:8" ht="21" customHeight="1">
      <c r="A13" s="182" t="s">
        <v>1365</v>
      </c>
      <c r="B13" s="180">
        <v>12776</v>
      </c>
      <c r="C13" s="171"/>
      <c r="D13" s="171"/>
      <c r="G13" s="171"/>
      <c r="H13" s="171"/>
    </row>
    <row r="14" spans="1:8" ht="21" customHeight="1">
      <c r="A14" s="182" t="s">
        <v>121</v>
      </c>
      <c r="B14" s="180"/>
      <c r="C14" s="171"/>
      <c r="D14" s="171"/>
      <c r="G14" s="171"/>
      <c r="H14" s="171"/>
    </row>
    <row r="15" spans="1:8" ht="21" customHeight="1">
      <c r="A15" s="182" t="s">
        <v>1366</v>
      </c>
      <c r="B15" s="183"/>
      <c r="C15" s="171"/>
      <c r="D15" s="171"/>
      <c r="G15" s="171"/>
      <c r="H15" s="171"/>
    </row>
    <row r="16" spans="1:8" ht="21" customHeight="1">
      <c r="A16" s="179" t="s">
        <v>1352</v>
      </c>
      <c r="B16" s="180">
        <f>SUM(B17:B19)</f>
        <v>61072</v>
      </c>
      <c r="C16" s="171"/>
      <c r="D16" s="171"/>
      <c r="G16" s="171"/>
      <c r="H16" s="171"/>
    </row>
    <row r="17" spans="1:8" ht="21" customHeight="1">
      <c r="A17" s="182" t="s">
        <v>1365</v>
      </c>
      <c r="B17" s="183">
        <v>61072</v>
      </c>
      <c r="C17" s="171"/>
      <c r="D17" s="171"/>
      <c r="G17" s="171"/>
      <c r="H17" s="171"/>
    </row>
    <row r="18" spans="1:8" ht="21" customHeight="1">
      <c r="A18" s="182" t="s">
        <v>121</v>
      </c>
      <c r="B18" s="183"/>
      <c r="C18" s="171"/>
      <c r="D18" s="171"/>
      <c r="G18" s="171"/>
      <c r="H18" s="171"/>
    </row>
    <row r="19" spans="1:8" ht="21" customHeight="1">
      <c r="A19" s="182" t="s">
        <v>1366</v>
      </c>
      <c r="B19" s="183"/>
      <c r="C19" s="171"/>
      <c r="D19" s="171"/>
      <c r="G19" s="171"/>
      <c r="H19" s="171"/>
    </row>
    <row r="20" spans="1:8" ht="21" customHeight="1">
      <c r="A20" s="179" t="s">
        <v>1354</v>
      </c>
      <c r="B20" s="180">
        <f>SUM(B21:B23)</f>
        <v>798</v>
      </c>
      <c r="C20" s="171"/>
      <c r="D20" s="171"/>
      <c r="G20" s="171"/>
      <c r="H20" s="171"/>
    </row>
    <row r="21" spans="1:8" ht="21" customHeight="1">
      <c r="A21" s="182" t="s">
        <v>1365</v>
      </c>
      <c r="B21" s="183">
        <v>798</v>
      </c>
      <c r="C21" s="171"/>
      <c r="D21" s="171"/>
      <c r="G21" s="171"/>
      <c r="H21" s="171"/>
    </row>
    <row r="22" spans="1:8" ht="21" customHeight="1">
      <c r="A22" s="182" t="s">
        <v>121</v>
      </c>
      <c r="B22" s="183"/>
      <c r="C22" s="171"/>
      <c r="D22" s="171"/>
      <c r="G22" s="171"/>
      <c r="H22" s="171"/>
    </row>
    <row r="23" spans="1:8" ht="21" customHeight="1">
      <c r="A23" s="182" t="s">
        <v>1366</v>
      </c>
      <c r="B23" s="183"/>
      <c r="C23" s="171"/>
      <c r="D23" s="171"/>
      <c r="G23" s="171"/>
      <c r="H23" s="171"/>
    </row>
    <row r="24" spans="1:8" ht="21" customHeight="1">
      <c r="A24" s="179" t="s">
        <v>1357</v>
      </c>
      <c r="B24" s="180">
        <f>SUM(B25:B26)</f>
        <v>424</v>
      </c>
      <c r="C24" s="171"/>
      <c r="D24" s="171"/>
      <c r="G24" s="171"/>
      <c r="H24" s="171"/>
    </row>
    <row r="25" spans="1:8" ht="21" customHeight="1">
      <c r="A25" s="182" t="s">
        <v>1365</v>
      </c>
      <c r="B25" s="183">
        <v>424</v>
      </c>
      <c r="C25" s="171"/>
      <c r="D25" s="171"/>
      <c r="G25" s="171"/>
      <c r="H25" s="171"/>
    </row>
    <row r="26" spans="1:8" ht="21" customHeight="1">
      <c r="A26" s="182" t="s">
        <v>121</v>
      </c>
      <c r="B26" s="183"/>
      <c r="C26" s="171"/>
      <c r="D26" s="171"/>
      <c r="G26" s="171"/>
      <c r="H26" s="171"/>
    </row>
    <row r="27" spans="1:8" ht="21" customHeight="1">
      <c r="A27" s="187" t="s">
        <v>1367</v>
      </c>
      <c r="B27" s="188">
        <f>B4+B8+B12+B16+B20+B24</f>
        <v>154776</v>
      </c>
      <c r="C27" s="171"/>
      <c r="D27" s="171"/>
      <c r="G27" s="171"/>
      <c r="H27" s="171"/>
    </row>
    <row r="28" spans="1:8" ht="21" customHeight="1">
      <c r="A28" s="182" t="s">
        <v>1368</v>
      </c>
      <c r="B28" s="190">
        <v>154759</v>
      </c>
      <c r="C28" s="171"/>
      <c r="D28" s="171"/>
      <c r="G28" s="171"/>
      <c r="H28" s="171"/>
    </row>
    <row r="29" spans="1:8" ht="21" customHeight="1">
      <c r="A29" s="182" t="s">
        <v>1195</v>
      </c>
      <c r="B29" s="190"/>
      <c r="C29" s="171"/>
      <c r="D29" s="171"/>
      <c r="G29" s="171"/>
      <c r="H29" s="171"/>
    </row>
    <row r="30" spans="1:8" ht="21" customHeight="1">
      <c r="A30" s="182" t="s">
        <v>1369</v>
      </c>
      <c r="B30" s="190">
        <v>17</v>
      </c>
      <c r="C30" s="171"/>
      <c r="D30" s="171"/>
      <c r="G30" s="171"/>
      <c r="H30" s="171"/>
    </row>
    <row r="31" spans="1:8" ht="21" customHeight="1">
      <c r="A31" s="200" t="s">
        <v>1370</v>
      </c>
      <c r="B31" s="201">
        <v>149746</v>
      </c>
      <c r="C31" s="171"/>
      <c r="D31" s="171"/>
      <c r="E31" s="161"/>
      <c r="F31" s="161"/>
      <c r="G31" s="171"/>
      <c r="H31" s="171"/>
    </row>
    <row r="32" spans="1:8" ht="21" customHeight="1">
      <c r="A32" s="187" t="s">
        <v>1332</v>
      </c>
      <c r="B32" s="193">
        <f>B27+B31</f>
        <v>304522</v>
      </c>
      <c r="C32" s="171"/>
      <c r="D32" s="171"/>
      <c r="E32" s="161"/>
      <c r="F32" s="161"/>
      <c r="G32" s="171"/>
      <c r="H32" s="171"/>
    </row>
    <row r="44" spans="7:8" ht="14.25">
      <c r="G44" s="195"/>
      <c r="H44" s="196"/>
    </row>
    <row r="45" spans="7:8" ht="14.25">
      <c r="G45" s="197"/>
      <c r="H45" s="198"/>
    </row>
    <row r="46" spans="7:8" ht="14.25">
      <c r="G46" s="199"/>
      <c r="H46" s="198"/>
    </row>
  </sheetData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H16"/>
  <sheetViews>
    <sheetView showZeros="0" workbookViewId="0" topLeftCell="A1">
      <selection activeCell="G21" sqref="G21"/>
    </sheetView>
  </sheetViews>
  <sheetFormatPr defaultColWidth="9.00390625" defaultRowHeight="13.5"/>
  <cols>
    <col min="1" max="1" width="26.625" style="60" customWidth="1"/>
    <col min="2" max="8" width="14.625" style="60" customWidth="1"/>
    <col min="9" max="16384" width="9.00390625" style="60" customWidth="1"/>
  </cols>
  <sheetData>
    <row r="1" spans="1:8" ht="45.75" customHeight="1">
      <c r="A1" s="294" t="s">
        <v>191</v>
      </c>
      <c r="B1" s="294"/>
      <c r="C1" s="294"/>
      <c r="D1" s="294"/>
      <c r="E1" s="294"/>
      <c r="F1" s="294"/>
      <c r="G1" s="294"/>
      <c r="H1" s="294"/>
    </row>
    <row r="2" spans="1:8" ht="25.5" customHeight="1">
      <c r="A2" s="61"/>
      <c r="B2" s="62"/>
      <c r="C2" s="62"/>
      <c r="D2" s="63"/>
      <c r="H2" s="64" t="s">
        <v>44</v>
      </c>
    </row>
    <row r="3" spans="1:8" ht="28.5" customHeight="1">
      <c r="A3" s="65" t="s">
        <v>127</v>
      </c>
      <c r="B3" s="65" t="s">
        <v>123</v>
      </c>
      <c r="C3" s="66" t="s">
        <v>192</v>
      </c>
      <c r="D3" s="66" t="s">
        <v>193</v>
      </c>
      <c r="E3" s="66" t="s">
        <v>194</v>
      </c>
      <c r="F3" s="66" t="s">
        <v>195</v>
      </c>
      <c r="G3" s="65" t="s">
        <v>196</v>
      </c>
      <c r="H3" s="65" t="s">
        <v>197</v>
      </c>
    </row>
    <row r="4" spans="1:8" ht="28.5" customHeight="1">
      <c r="A4" s="67" t="s">
        <v>198</v>
      </c>
      <c r="B4" s="80">
        <f aca="true" t="shared" si="0" ref="B4:H4">SUM(B5:B9)</f>
        <v>173767</v>
      </c>
      <c r="C4" s="80">
        <f t="shared" si="0"/>
        <v>56953</v>
      </c>
      <c r="D4" s="80">
        <f t="shared" si="0"/>
        <v>31242</v>
      </c>
      <c r="E4" s="80">
        <f t="shared" si="0"/>
        <v>13577</v>
      </c>
      <c r="F4" s="80">
        <f t="shared" si="0"/>
        <v>70452</v>
      </c>
      <c r="G4" s="80">
        <f t="shared" si="0"/>
        <v>1069</v>
      </c>
      <c r="H4" s="80">
        <f t="shared" si="0"/>
        <v>474</v>
      </c>
    </row>
    <row r="5" spans="1:8" ht="28.5" customHeight="1">
      <c r="A5" s="67" t="s">
        <v>199</v>
      </c>
      <c r="B5" s="80">
        <f>SUM(C5:H5)</f>
        <v>66104</v>
      </c>
      <c r="C5" s="80">
        <v>26253</v>
      </c>
      <c r="D5" s="80">
        <v>6270</v>
      </c>
      <c r="E5" s="80">
        <v>13227</v>
      </c>
      <c r="F5" s="80">
        <v>19018</v>
      </c>
      <c r="G5" s="80">
        <v>912</v>
      </c>
      <c r="H5" s="80">
        <v>424</v>
      </c>
    </row>
    <row r="6" spans="1:8" ht="28.5" customHeight="1">
      <c r="A6" s="67" t="s">
        <v>200</v>
      </c>
      <c r="B6" s="80">
        <f>SUM(C6:H6)</f>
        <v>1627</v>
      </c>
      <c r="C6" s="80">
        <v>229</v>
      </c>
      <c r="D6" s="80">
        <v>176</v>
      </c>
      <c r="E6" s="80">
        <v>300</v>
      </c>
      <c r="F6" s="80">
        <v>720</v>
      </c>
      <c r="G6" s="80">
        <v>152</v>
      </c>
      <c r="H6" s="80">
        <v>50</v>
      </c>
    </row>
    <row r="7" spans="1:8" ht="28.5" customHeight="1">
      <c r="A7" s="67" t="s">
        <v>201</v>
      </c>
      <c r="B7" s="80">
        <f>SUM(C7:H7)</f>
        <v>105990</v>
      </c>
      <c r="C7" s="80">
        <v>30471</v>
      </c>
      <c r="D7" s="80">
        <v>24755</v>
      </c>
      <c r="E7" s="80">
        <v>50</v>
      </c>
      <c r="F7" s="80">
        <v>50714</v>
      </c>
      <c r="G7" s="80"/>
      <c r="H7" s="80"/>
    </row>
    <row r="8" spans="1:8" ht="28.5" customHeight="1">
      <c r="A8" s="67" t="s">
        <v>202</v>
      </c>
      <c r="B8" s="80">
        <f>SUM(C8:H8)</f>
        <v>9</v>
      </c>
      <c r="C8" s="80"/>
      <c r="D8" s="80">
        <v>9</v>
      </c>
      <c r="E8" s="80"/>
      <c r="F8" s="80"/>
      <c r="G8" s="80"/>
      <c r="H8" s="80"/>
    </row>
    <row r="9" spans="1:8" ht="28.5" customHeight="1">
      <c r="A9" s="67" t="s">
        <v>203</v>
      </c>
      <c r="B9" s="80">
        <f>SUM(C9:H9)</f>
        <v>37</v>
      </c>
      <c r="C9" s="80"/>
      <c r="D9" s="80">
        <v>32</v>
      </c>
      <c r="E9" s="80"/>
      <c r="F9" s="80"/>
      <c r="G9" s="80">
        <v>5</v>
      </c>
      <c r="H9" s="80"/>
    </row>
    <row r="10" spans="1:8" ht="28.5" customHeight="1">
      <c r="A10" s="67" t="s">
        <v>204</v>
      </c>
      <c r="B10" s="80">
        <f aca="true" t="shared" si="1" ref="B10:H10">SUM(B11:B13)</f>
        <v>154776</v>
      </c>
      <c r="C10" s="80">
        <f t="shared" si="1"/>
        <v>56953</v>
      </c>
      <c r="D10" s="80">
        <f t="shared" si="1"/>
        <v>22753</v>
      </c>
      <c r="E10" s="80">
        <f t="shared" si="1"/>
        <v>12776</v>
      </c>
      <c r="F10" s="80">
        <f t="shared" si="1"/>
        <v>61072</v>
      </c>
      <c r="G10" s="80">
        <f t="shared" si="1"/>
        <v>798</v>
      </c>
      <c r="H10" s="80">
        <f t="shared" si="1"/>
        <v>424</v>
      </c>
    </row>
    <row r="11" spans="1:8" ht="28.5" customHeight="1">
      <c r="A11" s="67" t="s">
        <v>205</v>
      </c>
      <c r="B11" s="80">
        <f>SUM(C11:H11)</f>
        <v>154759</v>
      </c>
      <c r="C11" s="80">
        <v>56953</v>
      </c>
      <c r="D11" s="80">
        <v>22736</v>
      </c>
      <c r="E11" s="80">
        <v>12776</v>
      </c>
      <c r="F11" s="80">
        <v>61072</v>
      </c>
      <c r="G11" s="80">
        <v>798</v>
      </c>
      <c r="H11" s="80">
        <v>424</v>
      </c>
    </row>
    <row r="12" spans="1:8" ht="28.5" customHeight="1">
      <c r="A12" s="67" t="s">
        <v>206</v>
      </c>
      <c r="B12" s="80">
        <f>SUM(C12:H12)</f>
        <v>0</v>
      </c>
      <c r="C12" s="80"/>
      <c r="D12" s="80"/>
      <c r="E12" s="80"/>
      <c r="F12" s="80"/>
      <c r="G12" s="80"/>
      <c r="H12" s="80"/>
    </row>
    <row r="13" spans="1:8" ht="28.5" customHeight="1">
      <c r="A13" s="67" t="s">
        <v>207</v>
      </c>
      <c r="B13" s="80">
        <f>SUM(C13:H13)</f>
        <v>17</v>
      </c>
      <c r="C13" s="80"/>
      <c r="D13" s="80">
        <v>17</v>
      </c>
      <c r="E13" s="80"/>
      <c r="F13" s="80"/>
      <c r="G13" s="80"/>
      <c r="H13" s="80"/>
    </row>
    <row r="14" spans="1:8" ht="28.5" customHeight="1">
      <c r="A14" s="67" t="s">
        <v>208</v>
      </c>
      <c r="B14" s="80">
        <f aca="true" t="shared" si="2" ref="B14:H14">B4-B10</f>
        <v>18991</v>
      </c>
      <c r="C14" s="80">
        <f t="shared" si="2"/>
        <v>0</v>
      </c>
      <c r="D14" s="80">
        <f t="shared" si="2"/>
        <v>8489</v>
      </c>
      <c r="E14" s="80">
        <f t="shared" si="2"/>
        <v>801</v>
      </c>
      <c r="F14" s="80">
        <f t="shared" si="2"/>
        <v>9380</v>
      </c>
      <c r="G14" s="80">
        <f t="shared" si="2"/>
        <v>271</v>
      </c>
      <c r="H14" s="80">
        <f t="shared" si="2"/>
        <v>50</v>
      </c>
    </row>
    <row r="15" spans="1:8" ht="28.5" customHeight="1">
      <c r="A15" s="67" t="s">
        <v>209</v>
      </c>
      <c r="B15" s="80">
        <f>SUM(C15:H15)</f>
        <v>149746</v>
      </c>
      <c r="C15" s="80">
        <v>10709</v>
      </c>
      <c r="D15" s="80">
        <v>61500</v>
      </c>
      <c r="E15" s="80">
        <v>22775</v>
      </c>
      <c r="F15" s="80">
        <v>45819</v>
      </c>
      <c r="G15" s="80">
        <v>6124</v>
      </c>
      <c r="H15" s="80">
        <v>2819</v>
      </c>
    </row>
    <row r="16" ht="14.25">
      <c r="F16" s="68"/>
    </row>
  </sheetData>
  <sheetProtection/>
  <mergeCells count="1">
    <mergeCell ref="A1:H1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landscape" paperSize="9" r:id="rId1"/>
  <headerFooter alignWithMargins="0">
    <oddHeader>&amp;R附表5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7"/>
  <sheetViews>
    <sheetView workbookViewId="0" topLeftCell="A1">
      <selection activeCell="B11" sqref="B11"/>
    </sheetView>
  </sheetViews>
  <sheetFormatPr defaultColWidth="9.00390625" defaultRowHeight="13.5"/>
  <cols>
    <col min="1" max="1" width="40.50390625" style="204" customWidth="1"/>
    <col min="2" max="2" width="35.375" style="210" customWidth="1"/>
    <col min="3" max="3" width="33.375" style="204" customWidth="1"/>
    <col min="4" max="4" width="23.50390625" style="204" customWidth="1"/>
    <col min="5" max="16384" width="9.00390625" style="204" customWidth="1"/>
  </cols>
  <sheetData>
    <row r="1" spans="1:2" ht="19.5" customHeight="1">
      <c r="A1" s="202"/>
      <c r="B1" s="203"/>
    </row>
    <row r="2" spans="1:2" ht="30.75" customHeight="1">
      <c r="A2" s="295" t="s">
        <v>1399</v>
      </c>
      <c r="B2" s="295"/>
    </row>
    <row r="3" spans="1:2" ht="30" customHeight="1">
      <c r="A3" s="205"/>
      <c r="B3" s="206" t="s">
        <v>44</v>
      </c>
    </row>
    <row r="4" spans="1:2" ht="30" customHeight="1">
      <c r="A4" s="207" t="s">
        <v>1371</v>
      </c>
      <c r="B4" s="208" t="s">
        <v>1372</v>
      </c>
    </row>
    <row r="5" spans="1:2" ht="30" customHeight="1">
      <c r="A5" s="209" t="s">
        <v>1373</v>
      </c>
      <c r="B5" s="208">
        <v>0</v>
      </c>
    </row>
    <row r="6" spans="1:2" ht="30" customHeight="1">
      <c r="A6" s="209" t="s">
        <v>1374</v>
      </c>
      <c r="B6" s="208">
        <v>0</v>
      </c>
    </row>
    <row r="7" spans="1:2" ht="30" customHeight="1">
      <c r="A7" s="296" t="s">
        <v>1400</v>
      </c>
      <c r="B7" s="296"/>
    </row>
    <row r="8" ht="21" customHeight="1"/>
    <row r="9" ht="21" customHeight="1"/>
    <row r="10" ht="21" customHeight="1"/>
  </sheetData>
  <mergeCells count="2">
    <mergeCell ref="A2:B2"/>
    <mergeCell ref="A7:B7"/>
  </mergeCells>
  <printOptions/>
  <pageMargins left="0.94375" right="0.94375" top="1.1805555555555556" bottom="1.1805555555555556" header="0.5111111111111111" footer="0.5111111111111111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13"/>
  <sheetViews>
    <sheetView workbookViewId="0" topLeftCell="A2">
      <selection activeCell="A17" sqref="A17"/>
    </sheetView>
  </sheetViews>
  <sheetFormatPr defaultColWidth="9.00390625" defaultRowHeight="13.5"/>
  <cols>
    <col min="1" max="1" width="44.00390625" style="204" customWidth="1"/>
    <col min="2" max="2" width="27.625" style="204" customWidth="1"/>
    <col min="3" max="3" width="33.375" style="204" customWidth="1"/>
    <col min="4" max="4" width="23.50390625" style="204" customWidth="1"/>
    <col min="5" max="16384" width="9.00390625" style="204" customWidth="1"/>
  </cols>
  <sheetData>
    <row r="1" spans="1:2" ht="19.5" customHeight="1">
      <c r="A1" s="211"/>
      <c r="B1" s="211"/>
    </row>
    <row r="2" spans="1:2" ht="30.75" customHeight="1">
      <c r="A2" s="295" t="s">
        <v>1398</v>
      </c>
      <c r="B2" s="295"/>
    </row>
    <row r="3" spans="1:2" ht="30" customHeight="1">
      <c r="A3" s="205"/>
      <c r="B3" s="212" t="s">
        <v>1375</v>
      </c>
    </row>
    <row r="4" spans="1:2" ht="30" customHeight="1">
      <c r="A4" s="207" t="s">
        <v>1376</v>
      </c>
      <c r="B4" s="207" t="s">
        <v>1372</v>
      </c>
    </row>
    <row r="5" spans="1:2" ht="30" customHeight="1">
      <c r="A5" s="213" t="s">
        <v>1377</v>
      </c>
      <c r="B5" s="214">
        <f>B6</f>
        <v>0</v>
      </c>
    </row>
    <row r="6" spans="1:2" ht="30" customHeight="1">
      <c r="A6" s="215" t="s">
        <v>1378</v>
      </c>
      <c r="B6" s="214">
        <v>0</v>
      </c>
    </row>
    <row r="7" spans="1:2" ht="30" customHeight="1">
      <c r="A7" s="216" t="s">
        <v>1379</v>
      </c>
      <c r="B7" s="217">
        <f>SUM(B8:B11)</f>
        <v>0</v>
      </c>
    </row>
    <row r="8" spans="1:2" ht="30" customHeight="1">
      <c r="A8" s="215" t="s">
        <v>1380</v>
      </c>
      <c r="B8" s="214">
        <v>0</v>
      </c>
    </row>
    <row r="9" spans="1:2" s="218" customFormat="1" ht="30" customHeight="1">
      <c r="A9" s="215" t="s">
        <v>1381</v>
      </c>
      <c r="B9" s="214">
        <v>0</v>
      </c>
    </row>
    <row r="10" spans="1:2" ht="30" customHeight="1">
      <c r="A10" s="215" t="s">
        <v>1382</v>
      </c>
      <c r="B10" s="214">
        <v>0</v>
      </c>
    </row>
    <row r="11" spans="1:2" ht="30" customHeight="1">
      <c r="A11" s="215" t="s">
        <v>1383</v>
      </c>
      <c r="B11" s="214">
        <v>0</v>
      </c>
    </row>
    <row r="12" spans="1:2" ht="30" customHeight="1">
      <c r="A12" s="209" t="s">
        <v>1384</v>
      </c>
      <c r="B12" s="208">
        <f>B5+B7</f>
        <v>0</v>
      </c>
    </row>
    <row r="13" spans="1:2" ht="30" customHeight="1">
      <c r="A13" s="296" t="s">
        <v>1401</v>
      </c>
      <c r="B13" s="296"/>
    </row>
  </sheetData>
  <mergeCells count="2">
    <mergeCell ref="A2:B2"/>
    <mergeCell ref="A13:B13"/>
  </mergeCells>
  <printOptions/>
  <pageMargins left="0.94375" right="0.94375" top="1.1805555555555556" bottom="1.1805555555555556" header="0.5111111111111111" footer="0.5111111111111111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C5"/>
  <sheetViews>
    <sheetView workbookViewId="0" topLeftCell="A1">
      <selection activeCell="B18" sqref="B18"/>
    </sheetView>
  </sheetViews>
  <sheetFormatPr defaultColWidth="9.00390625" defaultRowHeight="13.5"/>
  <cols>
    <col min="1" max="1" width="19.25390625" style="219" customWidth="1"/>
    <col min="2" max="3" width="27.875" style="219" customWidth="1"/>
    <col min="4" max="16384" width="9.00390625" style="219" customWidth="1"/>
  </cols>
  <sheetData>
    <row r="2" spans="1:3" ht="41.25" customHeight="1">
      <c r="A2" s="297" t="s">
        <v>1396</v>
      </c>
      <c r="B2" s="297"/>
      <c r="C2" s="297"/>
    </row>
    <row r="3" ht="24" customHeight="1">
      <c r="C3" s="220" t="s">
        <v>44</v>
      </c>
    </row>
    <row r="4" spans="1:3" ht="30" customHeight="1">
      <c r="A4" s="221" t="s">
        <v>127</v>
      </c>
      <c r="B4" s="221" t="s">
        <v>1385</v>
      </c>
      <c r="C4" s="221" t="s">
        <v>1386</v>
      </c>
    </row>
    <row r="5" spans="1:3" ht="30" customHeight="1">
      <c r="A5" s="221" t="s">
        <v>1387</v>
      </c>
      <c r="B5" s="222">
        <v>294400</v>
      </c>
      <c r="C5" s="222">
        <v>233391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C5"/>
  <sheetViews>
    <sheetView workbookViewId="0" topLeftCell="A1">
      <selection activeCell="C22" sqref="C22"/>
    </sheetView>
  </sheetViews>
  <sheetFormatPr defaultColWidth="9.00390625" defaultRowHeight="13.5"/>
  <cols>
    <col min="1" max="1" width="26.50390625" style="219" customWidth="1"/>
    <col min="2" max="2" width="25.875" style="219" customWidth="1"/>
    <col min="3" max="3" width="27.875" style="219" customWidth="1"/>
    <col min="4" max="16384" width="9.00390625" style="219" customWidth="1"/>
  </cols>
  <sheetData>
    <row r="2" spans="1:3" ht="41.25" customHeight="1">
      <c r="A2" s="297" t="s">
        <v>1397</v>
      </c>
      <c r="B2" s="297"/>
      <c r="C2" s="297"/>
    </row>
    <row r="3" ht="24" customHeight="1">
      <c r="C3" s="220" t="s">
        <v>44</v>
      </c>
    </row>
    <row r="4" spans="1:3" ht="30" customHeight="1">
      <c r="A4" s="221" t="s">
        <v>127</v>
      </c>
      <c r="B4" s="221" t="s">
        <v>1385</v>
      </c>
      <c r="C4" s="221" t="s">
        <v>1386</v>
      </c>
    </row>
    <row r="5" spans="1:3" ht="30" customHeight="1">
      <c r="A5" s="221" t="s">
        <v>1387</v>
      </c>
      <c r="B5" s="223">
        <v>0</v>
      </c>
      <c r="C5" s="223">
        <v>0</v>
      </c>
    </row>
    <row r="6" ht="15.75" customHeight="1"/>
  </sheetData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F16"/>
  <sheetViews>
    <sheetView workbookViewId="0" topLeftCell="A1">
      <selection activeCell="D22" sqref="D22"/>
    </sheetView>
  </sheetViews>
  <sheetFormatPr defaultColWidth="9.00390625" defaultRowHeight="13.5"/>
  <cols>
    <col min="1" max="6" width="20.625" style="252" customWidth="1"/>
    <col min="7" max="16384" width="9.00390625" style="252" customWidth="1"/>
  </cols>
  <sheetData>
    <row r="1" spans="1:6" ht="22.5">
      <c r="A1" s="300" t="s">
        <v>1444</v>
      </c>
      <c r="B1" s="300"/>
      <c r="C1" s="300"/>
      <c r="D1" s="300"/>
      <c r="E1" s="300"/>
      <c r="F1" s="300"/>
    </row>
    <row r="2" spans="1:6" ht="22.5">
      <c r="A2" s="224"/>
      <c r="B2" s="224"/>
      <c r="C2" s="224"/>
      <c r="D2" s="224"/>
      <c r="E2" s="224"/>
      <c r="F2" s="225" t="s">
        <v>44</v>
      </c>
    </row>
    <row r="3" spans="1:6" ht="13.5">
      <c r="A3" s="301" t="s">
        <v>123</v>
      </c>
      <c r="B3" s="301" t="s">
        <v>1388</v>
      </c>
      <c r="C3" s="302" t="s">
        <v>1389</v>
      </c>
      <c r="D3" s="303" t="s">
        <v>1390</v>
      </c>
      <c r="E3" s="303"/>
      <c r="F3" s="303"/>
    </row>
    <row r="4" spans="1:6" ht="13.5">
      <c r="A4" s="301"/>
      <c r="B4" s="301"/>
      <c r="C4" s="302"/>
      <c r="D4" s="226" t="s">
        <v>1391</v>
      </c>
      <c r="E4" s="226" t="s">
        <v>1392</v>
      </c>
      <c r="F4" s="226" t="s">
        <v>1393</v>
      </c>
    </row>
    <row r="5" spans="1:6" ht="13.5">
      <c r="A5" s="227">
        <v>2786</v>
      </c>
      <c r="B5" s="227">
        <v>6</v>
      </c>
      <c r="C5" s="228">
        <v>900</v>
      </c>
      <c r="D5" s="227">
        <v>1880</v>
      </c>
      <c r="E5" s="227">
        <v>120</v>
      </c>
      <c r="F5" s="227">
        <v>1760</v>
      </c>
    </row>
    <row r="6" spans="1:6" ht="13.5">
      <c r="A6" s="298" t="s">
        <v>1445</v>
      </c>
      <c r="B6" s="298"/>
      <c r="C6" s="298"/>
      <c r="D6" s="298"/>
      <c r="E6" s="298"/>
      <c r="F6" s="298"/>
    </row>
    <row r="7" spans="1:6" ht="13.5">
      <c r="A7" s="298"/>
      <c r="B7" s="298"/>
      <c r="C7" s="298"/>
      <c r="D7" s="298"/>
      <c r="E7" s="298"/>
      <c r="F7" s="298"/>
    </row>
    <row r="8" spans="1:6" ht="13.5">
      <c r="A8" s="298"/>
      <c r="B8" s="298"/>
      <c r="C8" s="298"/>
      <c r="D8" s="298"/>
      <c r="E8" s="298"/>
      <c r="F8" s="298"/>
    </row>
    <row r="9" spans="1:6" ht="13.5">
      <c r="A9" s="298"/>
      <c r="B9" s="298"/>
      <c r="C9" s="298"/>
      <c r="D9" s="298"/>
      <c r="E9" s="298"/>
      <c r="F9" s="298"/>
    </row>
    <row r="10" spans="1:6" ht="13.5">
      <c r="A10" s="298"/>
      <c r="B10" s="298"/>
      <c r="C10" s="298"/>
      <c r="D10" s="298"/>
      <c r="E10" s="298"/>
      <c r="F10" s="298"/>
    </row>
    <row r="11" spans="1:6" ht="13.5">
      <c r="A11" s="298"/>
      <c r="B11" s="298"/>
      <c r="C11" s="298"/>
      <c r="D11" s="298"/>
      <c r="E11" s="298"/>
      <c r="F11" s="298"/>
    </row>
    <row r="12" spans="1:6" ht="13.5">
      <c r="A12" s="298"/>
      <c r="B12" s="298"/>
      <c r="C12" s="298"/>
      <c r="D12" s="298"/>
      <c r="E12" s="298"/>
      <c r="F12" s="298"/>
    </row>
    <row r="13" spans="1:6" ht="13.5">
      <c r="A13" s="299"/>
      <c r="B13" s="299"/>
      <c r="C13" s="299"/>
      <c r="D13" s="299"/>
      <c r="E13" s="299"/>
      <c r="F13" s="299"/>
    </row>
    <row r="14" spans="1:6" ht="13.5">
      <c r="A14" s="299"/>
      <c r="B14" s="299"/>
      <c r="C14" s="299"/>
      <c r="D14" s="299"/>
      <c r="E14" s="299"/>
      <c r="F14" s="299"/>
    </row>
    <row r="15" spans="1:6" ht="13.5">
      <c r="A15" s="299"/>
      <c r="B15" s="299"/>
      <c r="C15" s="299"/>
      <c r="D15" s="299"/>
      <c r="E15" s="299"/>
      <c r="F15" s="299"/>
    </row>
    <row r="16" spans="1:6" ht="13.5">
      <c r="A16" s="299"/>
      <c r="B16" s="299"/>
      <c r="C16" s="299"/>
      <c r="D16" s="299"/>
      <c r="E16" s="299"/>
      <c r="F16" s="299"/>
    </row>
  </sheetData>
  <mergeCells count="6">
    <mergeCell ref="A6:F16"/>
    <mergeCell ref="A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I33"/>
  <sheetViews>
    <sheetView workbookViewId="0" topLeftCell="A1">
      <selection activeCell="M3" sqref="M3"/>
    </sheetView>
  </sheetViews>
  <sheetFormatPr defaultColWidth="9.00390625" defaultRowHeight="13.5"/>
  <cols>
    <col min="1" max="1" width="6.625" style="0" customWidth="1"/>
    <col min="2" max="2" width="26.25390625" style="0" customWidth="1"/>
    <col min="3" max="3" width="14.50390625" style="24" customWidth="1"/>
    <col min="4" max="4" width="13.75390625" style="24" customWidth="1"/>
    <col min="5" max="5" width="12.25390625" style="24" customWidth="1"/>
    <col min="6" max="6" width="13.75390625" style="24" customWidth="1"/>
  </cols>
  <sheetData>
    <row r="1" spans="1:6" ht="47.25" customHeight="1">
      <c r="A1" s="260" t="s">
        <v>94</v>
      </c>
      <c r="B1" s="260"/>
      <c r="C1" s="260"/>
      <c r="D1" s="260"/>
      <c r="E1" s="260"/>
      <c r="F1" s="260"/>
    </row>
    <row r="2" spans="1:6" ht="26.25" customHeight="1">
      <c r="A2" s="17"/>
      <c r="B2" s="18"/>
      <c r="C2" s="19"/>
      <c r="D2" s="20"/>
      <c r="E2" s="20"/>
      <c r="F2" s="20" t="s">
        <v>44</v>
      </c>
    </row>
    <row r="3" spans="1:6" ht="24.75" customHeight="1">
      <c r="A3" s="261" t="s">
        <v>95</v>
      </c>
      <c r="B3" s="262"/>
      <c r="C3" s="263" t="s">
        <v>96</v>
      </c>
      <c r="D3" s="263" t="s">
        <v>97</v>
      </c>
      <c r="E3" s="263" t="s">
        <v>98</v>
      </c>
      <c r="F3" s="263" t="s">
        <v>99</v>
      </c>
    </row>
    <row r="4" spans="1:6" ht="13.5">
      <c r="A4" s="266" t="s">
        <v>100</v>
      </c>
      <c r="B4" s="266" t="s">
        <v>101</v>
      </c>
      <c r="C4" s="264"/>
      <c r="D4" s="264"/>
      <c r="E4" s="264"/>
      <c r="F4" s="264"/>
    </row>
    <row r="5" spans="1:6" ht="13.5">
      <c r="A5" s="267"/>
      <c r="B5" s="267"/>
      <c r="C5" s="265"/>
      <c r="D5" s="265"/>
      <c r="E5" s="265"/>
      <c r="F5" s="265"/>
    </row>
    <row r="6" spans="1:6" ht="24.75" customHeight="1">
      <c r="A6" s="21">
        <v>201</v>
      </c>
      <c r="B6" s="22" t="s">
        <v>102</v>
      </c>
      <c r="C6" s="69">
        <v>38209</v>
      </c>
      <c r="D6" s="69">
        <v>43842.201499999996</v>
      </c>
      <c r="E6" s="69">
        <f aca="true" t="shared" si="0" ref="E6:E27">D6-C6</f>
        <v>5633.201499999996</v>
      </c>
      <c r="F6" s="70">
        <f>E6/C6*100</f>
        <v>14.743127273678965</v>
      </c>
    </row>
    <row r="7" spans="1:6" ht="24.75" customHeight="1">
      <c r="A7" s="21">
        <v>203</v>
      </c>
      <c r="B7" s="22" t="s">
        <v>103</v>
      </c>
      <c r="C7" s="69">
        <v>320</v>
      </c>
      <c r="D7" s="69">
        <v>240</v>
      </c>
      <c r="E7" s="69">
        <f t="shared" si="0"/>
        <v>-80</v>
      </c>
      <c r="F7" s="70">
        <f aca="true" t="shared" si="1" ref="F7:F27">E7/C7*100</f>
        <v>-25</v>
      </c>
    </row>
    <row r="8" spans="1:6" ht="24.75" customHeight="1">
      <c r="A8" s="21">
        <v>204</v>
      </c>
      <c r="B8" s="22" t="s">
        <v>104</v>
      </c>
      <c r="C8" s="69">
        <v>18779</v>
      </c>
      <c r="D8" s="69">
        <v>21508.5478</v>
      </c>
      <c r="E8" s="69">
        <f t="shared" si="0"/>
        <v>2729.5478000000003</v>
      </c>
      <c r="F8" s="70">
        <f t="shared" si="1"/>
        <v>14.535107300708239</v>
      </c>
    </row>
    <row r="9" spans="1:6" ht="24.75" customHeight="1">
      <c r="A9" s="21">
        <v>205</v>
      </c>
      <c r="B9" s="22" t="s">
        <v>105</v>
      </c>
      <c r="C9" s="69">
        <v>79694</v>
      </c>
      <c r="D9" s="69">
        <v>96578.6435</v>
      </c>
      <c r="E9" s="69">
        <f t="shared" si="0"/>
        <v>16884.643500000006</v>
      </c>
      <c r="F9" s="70">
        <f t="shared" si="1"/>
        <v>21.18684405350466</v>
      </c>
    </row>
    <row r="10" spans="1:6" ht="24.75" customHeight="1">
      <c r="A10" s="21">
        <v>206</v>
      </c>
      <c r="B10" s="22" t="s">
        <v>106</v>
      </c>
      <c r="C10" s="69">
        <v>784</v>
      </c>
      <c r="D10" s="69">
        <v>862.8118</v>
      </c>
      <c r="E10" s="69">
        <f t="shared" si="0"/>
        <v>78.81179999999995</v>
      </c>
      <c r="F10" s="70">
        <f t="shared" si="1"/>
        <v>10.052525510204074</v>
      </c>
    </row>
    <row r="11" spans="1:6" ht="24.75" customHeight="1">
      <c r="A11" s="21">
        <v>207</v>
      </c>
      <c r="B11" s="22" t="s">
        <v>107</v>
      </c>
      <c r="C11" s="69">
        <v>2969</v>
      </c>
      <c r="D11" s="69">
        <v>3303.4649</v>
      </c>
      <c r="E11" s="69">
        <f t="shared" si="0"/>
        <v>334.46489999999994</v>
      </c>
      <c r="F11" s="70">
        <f t="shared" si="1"/>
        <v>11.265237453688108</v>
      </c>
    </row>
    <row r="12" spans="1:6" ht="24.75" customHeight="1">
      <c r="A12" s="21">
        <v>208</v>
      </c>
      <c r="B12" s="22" t="s">
        <v>108</v>
      </c>
      <c r="C12" s="69">
        <v>70698</v>
      </c>
      <c r="D12" s="69">
        <v>77968.0657</v>
      </c>
      <c r="E12" s="69">
        <f t="shared" si="0"/>
        <v>7270.0657000000065</v>
      </c>
      <c r="F12" s="70">
        <f t="shared" si="1"/>
        <v>10.283269257970531</v>
      </c>
    </row>
    <row r="13" spans="1:6" ht="24.75" customHeight="1">
      <c r="A13" s="21">
        <v>210</v>
      </c>
      <c r="B13" s="22" t="s">
        <v>109</v>
      </c>
      <c r="C13" s="69">
        <v>68545</v>
      </c>
      <c r="D13" s="69">
        <v>75025.49919999999</v>
      </c>
      <c r="E13" s="69">
        <f t="shared" si="0"/>
        <v>6480.499199999991</v>
      </c>
      <c r="F13" s="70">
        <f t="shared" si="1"/>
        <v>9.45437187249251</v>
      </c>
    </row>
    <row r="14" spans="1:6" ht="24.75" customHeight="1">
      <c r="A14" s="21">
        <v>211</v>
      </c>
      <c r="B14" s="22" t="s">
        <v>110</v>
      </c>
      <c r="C14" s="69">
        <v>6911</v>
      </c>
      <c r="D14" s="69">
        <v>7803.6875</v>
      </c>
      <c r="E14" s="69">
        <f t="shared" si="0"/>
        <v>892.6875</v>
      </c>
      <c r="F14" s="70">
        <f t="shared" si="1"/>
        <v>12.916907828100129</v>
      </c>
    </row>
    <row r="15" spans="1:6" ht="24.75" customHeight="1">
      <c r="A15" s="21">
        <v>212</v>
      </c>
      <c r="B15" s="22" t="s">
        <v>111</v>
      </c>
      <c r="C15" s="69">
        <v>31116</v>
      </c>
      <c r="D15" s="69">
        <v>33570.0504</v>
      </c>
      <c r="E15" s="69">
        <f t="shared" si="0"/>
        <v>2454.0504</v>
      </c>
      <c r="F15" s="70">
        <f t="shared" si="1"/>
        <v>7.886779791747012</v>
      </c>
    </row>
    <row r="16" spans="1:6" ht="24.75" customHeight="1">
      <c r="A16" s="21">
        <v>213</v>
      </c>
      <c r="B16" s="22" t="s">
        <v>112</v>
      </c>
      <c r="C16" s="69">
        <v>44850</v>
      </c>
      <c r="D16" s="69">
        <v>51954.9013</v>
      </c>
      <c r="E16" s="69">
        <f t="shared" si="0"/>
        <v>7104.901299999998</v>
      </c>
      <c r="F16" s="70">
        <f t="shared" si="1"/>
        <v>15.841474470457072</v>
      </c>
    </row>
    <row r="17" spans="1:6" ht="24.75" customHeight="1">
      <c r="A17" s="21">
        <v>214</v>
      </c>
      <c r="B17" s="22" t="s">
        <v>113</v>
      </c>
      <c r="C17" s="69">
        <v>9390</v>
      </c>
      <c r="D17" s="69">
        <v>10661.5556</v>
      </c>
      <c r="E17" s="69">
        <f t="shared" si="0"/>
        <v>1271.5555999999997</v>
      </c>
      <c r="F17" s="70">
        <f t="shared" si="1"/>
        <v>13.541593184238549</v>
      </c>
    </row>
    <row r="18" spans="1:6" ht="24.75" customHeight="1">
      <c r="A18" s="21">
        <v>215</v>
      </c>
      <c r="B18" s="22" t="s">
        <v>114</v>
      </c>
      <c r="C18" s="69">
        <v>2858</v>
      </c>
      <c r="D18" s="69">
        <v>3184.7173999999995</v>
      </c>
      <c r="E18" s="69">
        <f t="shared" si="0"/>
        <v>326.71739999999954</v>
      </c>
      <c r="F18" s="70">
        <f t="shared" si="1"/>
        <v>11.431679496151139</v>
      </c>
    </row>
    <row r="19" spans="1:6" ht="24.75" customHeight="1">
      <c r="A19" s="21">
        <v>216</v>
      </c>
      <c r="B19" s="22" t="s">
        <v>115</v>
      </c>
      <c r="C19" s="69">
        <v>3298</v>
      </c>
      <c r="D19" s="69">
        <v>3561.534</v>
      </c>
      <c r="E19" s="69">
        <f t="shared" si="0"/>
        <v>263.5340000000001</v>
      </c>
      <c r="F19" s="70">
        <f t="shared" si="1"/>
        <v>7.990721649484539</v>
      </c>
    </row>
    <row r="20" spans="1:6" ht="24.75" customHeight="1">
      <c r="A20" s="21">
        <v>217</v>
      </c>
      <c r="B20" s="22" t="s">
        <v>116</v>
      </c>
      <c r="C20" s="69">
        <v>248</v>
      </c>
      <c r="D20" s="69">
        <v>180</v>
      </c>
      <c r="E20" s="69">
        <f t="shared" si="0"/>
        <v>-68</v>
      </c>
      <c r="F20" s="70">
        <f t="shared" si="1"/>
        <v>-27.419354838709676</v>
      </c>
    </row>
    <row r="21" spans="1:6" ht="24.75" customHeight="1">
      <c r="A21" s="21">
        <v>220</v>
      </c>
      <c r="B21" s="22" t="s">
        <v>117</v>
      </c>
      <c r="C21" s="69">
        <v>5959</v>
      </c>
      <c r="D21" s="69">
        <v>6551.7685</v>
      </c>
      <c r="E21" s="69">
        <f t="shared" si="0"/>
        <v>592.7685000000001</v>
      </c>
      <c r="F21" s="70">
        <f t="shared" si="1"/>
        <v>9.94744923644907</v>
      </c>
    </row>
    <row r="22" spans="1:6" ht="24.75" customHeight="1">
      <c r="A22" s="21">
        <v>221</v>
      </c>
      <c r="B22" s="22" t="s">
        <v>118</v>
      </c>
      <c r="C22" s="69">
        <v>16193</v>
      </c>
      <c r="D22" s="69">
        <v>17050</v>
      </c>
      <c r="E22" s="69">
        <f t="shared" si="0"/>
        <v>857</v>
      </c>
      <c r="F22" s="70">
        <f t="shared" si="1"/>
        <v>5.292410300747236</v>
      </c>
    </row>
    <row r="23" spans="1:6" ht="24.75" customHeight="1">
      <c r="A23" s="21">
        <v>222</v>
      </c>
      <c r="B23" s="22" t="s">
        <v>119</v>
      </c>
      <c r="C23" s="69">
        <v>987</v>
      </c>
      <c r="D23" s="69">
        <v>1123.2981</v>
      </c>
      <c r="E23" s="69">
        <f t="shared" si="0"/>
        <v>136.29809999999998</v>
      </c>
      <c r="F23" s="70">
        <f t="shared" si="1"/>
        <v>13.80933130699088</v>
      </c>
    </row>
    <row r="24" spans="1:6" ht="24.75" customHeight="1">
      <c r="A24" s="21">
        <v>227</v>
      </c>
      <c r="B24" s="22" t="s">
        <v>120</v>
      </c>
      <c r="C24" s="69">
        <v>5000</v>
      </c>
      <c r="D24" s="69">
        <v>5000</v>
      </c>
      <c r="E24" s="69">
        <f t="shared" si="0"/>
        <v>0</v>
      </c>
      <c r="F24" s="70">
        <f t="shared" si="1"/>
        <v>0</v>
      </c>
    </row>
    <row r="25" spans="1:6" ht="24.75" customHeight="1">
      <c r="A25" s="21">
        <v>229</v>
      </c>
      <c r="B25" s="22" t="s">
        <v>121</v>
      </c>
      <c r="C25" s="69">
        <v>10559</v>
      </c>
      <c r="D25" s="69">
        <v>0</v>
      </c>
      <c r="E25" s="69">
        <f t="shared" si="0"/>
        <v>-10559</v>
      </c>
      <c r="F25" s="70">
        <f t="shared" si="1"/>
        <v>-100</v>
      </c>
    </row>
    <row r="26" spans="1:6" ht="24.75" customHeight="1">
      <c r="A26" s="21">
        <v>231</v>
      </c>
      <c r="B26" s="22" t="s">
        <v>122</v>
      </c>
      <c r="C26" s="69">
        <v>5000</v>
      </c>
      <c r="D26" s="69">
        <v>0</v>
      </c>
      <c r="E26" s="69">
        <f t="shared" si="0"/>
        <v>-5000</v>
      </c>
      <c r="F26" s="70">
        <f t="shared" si="1"/>
        <v>-100</v>
      </c>
    </row>
    <row r="27" spans="1:6" ht="24.75" customHeight="1">
      <c r="A27" s="21"/>
      <c r="B27" s="21" t="s">
        <v>123</v>
      </c>
      <c r="C27" s="69">
        <f>SUM(C6:C26)</f>
        <v>422367</v>
      </c>
      <c r="D27" s="69">
        <f>SUM(D6:D26)</f>
        <v>459970.7472</v>
      </c>
      <c r="E27" s="69">
        <f t="shared" si="0"/>
        <v>37603.74719999998</v>
      </c>
      <c r="F27" s="70">
        <f t="shared" si="1"/>
        <v>8.903097827245023</v>
      </c>
    </row>
    <row r="33" ht="13.5">
      <c r="I33" s="23"/>
    </row>
  </sheetData>
  <mergeCells count="8">
    <mergeCell ref="A1:F1"/>
    <mergeCell ref="A3:B3"/>
    <mergeCell ref="C3:C5"/>
    <mergeCell ref="D3:D5"/>
    <mergeCell ref="E3:E5"/>
    <mergeCell ref="F3:F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&amp;R附表2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C13"/>
  <sheetViews>
    <sheetView workbookViewId="0" topLeftCell="A1">
      <selection activeCell="H19" sqref="H19"/>
    </sheetView>
  </sheetViews>
  <sheetFormatPr defaultColWidth="9.00390625" defaultRowHeight="13.5"/>
  <cols>
    <col min="1" max="1" width="12.25390625" style="305" customWidth="1"/>
    <col min="2" max="2" width="42.00390625" style="305" customWidth="1"/>
    <col min="3" max="3" width="19.625" style="305" customWidth="1"/>
    <col min="4" max="16384" width="9.00390625" style="305" customWidth="1"/>
  </cols>
  <sheetData>
    <row r="1" spans="1:3" ht="36.75" customHeight="1">
      <c r="A1" s="304" t="s">
        <v>1446</v>
      </c>
      <c r="B1" s="304"/>
      <c r="C1" s="304"/>
    </row>
    <row r="2" ht="28.5" customHeight="1">
      <c r="C2" s="306"/>
    </row>
    <row r="3" spans="1:3" ht="52.5" customHeight="1">
      <c r="A3" s="307" t="s">
        <v>1447</v>
      </c>
      <c r="B3" s="308"/>
      <c r="C3" s="309" t="s">
        <v>1448</v>
      </c>
    </row>
    <row r="4" spans="1:3" s="312" customFormat="1" ht="24.75" customHeight="1">
      <c r="A4" s="310" t="s">
        <v>1449</v>
      </c>
      <c r="B4" s="310" t="s">
        <v>1450</v>
      </c>
      <c r="C4" s="311" t="s">
        <v>1451</v>
      </c>
    </row>
    <row r="5" spans="1:3" s="312" customFormat="1" ht="24.75" customHeight="1">
      <c r="A5" s="313"/>
      <c r="B5" s="313"/>
      <c r="C5" s="314"/>
    </row>
    <row r="6" spans="1:3" s="312" customFormat="1" ht="24.75" customHeight="1">
      <c r="A6" s="315">
        <v>1030601</v>
      </c>
      <c r="B6" s="316" t="s">
        <v>1452</v>
      </c>
      <c r="C6" s="316"/>
    </row>
    <row r="7" spans="1:3" s="312" customFormat="1" ht="24.75" customHeight="1">
      <c r="A7" s="315">
        <v>1030602</v>
      </c>
      <c r="B7" s="316" t="s">
        <v>1453</v>
      </c>
      <c r="C7" s="316"/>
    </row>
    <row r="8" spans="1:3" s="312" customFormat="1" ht="24.75" customHeight="1">
      <c r="A8" s="315">
        <v>1030603</v>
      </c>
      <c r="B8" s="316" t="s">
        <v>1454</v>
      </c>
      <c r="C8" s="316"/>
    </row>
    <row r="9" spans="1:3" s="312" customFormat="1" ht="24.75" customHeight="1">
      <c r="A9" s="315">
        <v>1030604</v>
      </c>
      <c r="B9" s="316" t="s">
        <v>1455</v>
      </c>
      <c r="C9" s="316"/>
    </row>
    <row r="10" spans="1:3" s="312" customFormat="1" ht="24.75" customHeight="1">
      <c r="A10" s="315">
        <v>1030698</v>
      </c>
      <c r="B10" s="316" t="s">
        <v>1456</v>
      </c>
      <c r="C10" s="316"/>
    </row>
    <row r="11" spans="1:3" s="312" customFormat="1" ht="24.75" customHeight="1">
      <c r="A11" s="315"/>
      <c r="B11" s="317" t="s">
        <v>1457</v>
      </c>
      <c r="C11" s="316"/>
    </row>
    <row r="12" spans="1:3" s="312" customFormat="1" ht="24.75" customHeight="1">
      <c r="A12" s="315"/>
      <c r="B12" s="317" t="s">
        <v>1458</v>
      </c>
      <c r="C12" s="316"/>
    </row>
    <row r="13" ht="24.75" customHeight="1">
      <c r="A13" s="318" t="s">
        <v>1459</v>
      </c>
    </row>
  </sheetData>
  <mergeCells count="4">
    <mergeCell ref="A1:C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C31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14.50390625" style="305" customWidth="1"/>
    <col min="2" max="2" width="48.50390625" style="305" customWidth="1"/>
    <col min="3" max="3" width="26.50390625" style="305" customWidth="1"/>
    <col min="4" max="16384" width="9.00390625" style="305" customWidth="1"/>
  </cols>
  <sheetData>
    <row r="1" spans="1:3" ht="19.5" customHeight="1">
      <c r="A1" s="319" t="s">
        <v>1460</v>
      </c>
      <c r="B1" s="319"/>
      <c r="C1" s="319"/>
    </row>
    <row r="2" ht="19.5" customHeight="1">
      <c r="C2" s="306"/>
    </row>
    <row r="3" spans="1:3" ht="19.5" customHeight="1">
      <c r="A3" s="320" t="s">
        <v>1461</v>
      </c>
      <c r="B3" s="320"/>
      <c r="C3" s="309" t="s">
        <v>1462</v>
      </c>
    </row>
    <row r="4" spans="1:3" s="323" customFormat="1" ht="19.5" customHeight="1">
      <c r="A4" s="321" t="s">
        <v>1463</v>
      </c>
      <c r="B4" s="322" t="s">
        <v>1464</v>
      </c>
      <c r="C4" s="321" t="s">
        <v>1465</v>
      </c>
    </row>
    <row r="5" spans="1:3" s="323" customFormat="1" ht="19.5" customHeight="1">
      <c r="A5" s="324"/>
      <c r="B5" s="325"/>
      <c r="C5" s="324"/>
    </row>
    <row r="6" spans="1:3" s="323" customFormat="1" ht="38.25" customHeight="1">
      <c r="A6" s="326"/>
      <c r="B6" s="327"/>
      <c r="C6" s="326"/>
    </row>
    <row r="7" spans="1:3" s="323" customFormat="1" ht="18" customHeight="1">
      <c r="A7" s="328">
        <v>223</v>
      </c>
      <c r="B7" s="329" t="s">
        <v>1466</v>
      </c>
      <c r="C7" s="329"/>
    </row>
    <row r="8" spans="1:3" s="323" customFormat="1" ht="18" customHeight="1">
      <c r="A8" s="328">
        <v>22301</v>
      </c>
      <c r="B8" s="329" t="s">
        <v>0</v>
      </c>
      <c r="C8" s="329"/>
    </row>
    <row r="9" spans="1:3" s="323" customFormat="1" ht="18" customHeight="1">
      <c r="A9" s="328">
        <v>2230101</v>
      </c>
      <c r="B9" s="329" t="s">
        <v>1</v>
      </c>
      <c r="C9" s="329"/>
    </row>
    <row r="10" spans="1:3" s="323" customFormat="1" ht="18" customHeight="1">
      <c r="A10" s="328">
        <v>2230102</v>
      </c>
      <c r="B10" s="329" t="s">
        <v>2</v>
      </c>
      <c r="C10" s="329"/>
    </row>
    <row r="11" spans="1:3" s="323" customFormat="1" ht="18" customHeight="1">
      <c r="A11" s="328">
        <v>2230103</v>
      </c>
      <c r="B11" s="329" t="s">
        <v>3</v>
      </c>
      <c r="C11" s="329"/>
    </row>
    <row r="12" spans="1:3" s="323" customFormat="1" ht="18" customHeight="1">
      <c r="A12" s="328"/>
      <c r="B12" s="330" t="s">
        <v>4</v>
      </c>
      <c r="C12" s="329"/>
    </row>
    <row r="13" spans="1:3" s="323" customFormat="1" ht="18" customHeight="1">
      <c r="A13" s="328">
        <v>2230199</v>
      </c>
      <c r="B13" s="329" t="s">
        <v>5</v>
      </c>
      <c r="C13" s="329"/>
    </row>
    <row r="14" spans="1:3" s="323" customFormat="1" ht="18" customHeight="1">
      <c r="A14" s="328">
        <v>22302</v>
      </c>
      <c r="B14" s="329" t="s">
        <v>6</v>
      </c>
      <c r="C14" s="331"/>
    </row>
    <row r="15" spans="1:3" s="323" customFormat="1" ht="18" customHeight="1">
      <c r="A15" s="328">
        <v>2230201</v>
      </c>
      <c r="B15" s="328" t="s">
        <v>7</v>
      </c>
      <c r="C15" s="331"/>
    </row>
    <row r="16" spans="1:3" s="323" customFormat="1" ht="18" customHeight="1">
      <c r="A16" s="328">
        <v>2230202</v>
      </c>
      <c r="B16" s="329" t="s">
        <v>8</v>
      </c>
      <c r="C16" s="331"/>
    </row>
    <row r="17" spans="1:3" s="323" customFormat="1" ht="18" customHeight="1">
      <c r="A17" s="328">
        <v>2230203</v>
      </c>
      <c r="B17" s="328" t="s">
        <v>9</v>
      </c>
      <c r="C17" s="331"/>
    </row>
    <row r="18" spans="1:3" s="323" customFormat="1" ht="18" customHeight="1">
      <c r="A18" s="328"/>
      <c r="B18" s="330" t="s">
        <v>4</v>
      </c>
      <c r="C18" s="331"/>
    </row>
    <row r="19" spans="1:3" s="323" customFormat="1" ht="18" customHeight="1">
      <c r="A19" s="328">
        <v>2230299</v>
      </c>
      <c r="B19" s="329" t="s">
        <v>10</v>
      </c>
      <c r="C19" s="331"/>
    </row>
    <row r="20" spans="1:3" s="323" customFormat="1" ht="18" customHeight="1">
      <c r="A20" s="328">
        <v>22303</v>
      </c>
      <c r="B20" s="328" t="s">
        <v>11</v>
      </c>
      <c r="C20" s="331"/>
    </row>
    <row r="21" spans="1:3" s="323" customFormat="1" ht="18" customHeight="1">
      <c r="A21" s="328">
        <v>2230301</v>
      </c>
      <c r="B21" s="328" t="s">
        <v>12</v>
      </c>
      <c r="C21" s="331"/>
    </row>
    <row r="22" spans="1:3" s="323" customFormat="1" ht="18" customHeight="1">
      <c r="A22" s="328">
        <v>22304</v>
      </c>
      <c r="B22" s="328" t="s">
        <v>13</v>
      </c>
      <c r="C22" s="331"/>
    </row>
    <row r="23" spans="1:3" s="323" customFormat="1" ht="18" customHeight="1">
      <c r="A23" s="328">
        <v>2230401</v>
      </c>
      <c r="B23" s="328" t="s">
        <v>14</v>
      </c>
      <c r="C23" s="331"/>
    </row>
    <row r="24" spans="1:3" s="323" customFormat="1" ht="18" customHeight="1">
      <c r="A24" s="328">
        <v>2230402</v>
      </c>
      <c r="B24" s="328" t="s">
        <v>15</v>
      </c>
      <c r="C24" s="331"/>
    </row>
    <row r="25" spans="1:3" s="323" customFormat="1" ht="18" customHeight="1">
      <c r="A25" s="328">
        <v>2230499</v>
      </c>
      <c r="B25" s="328" t="s">
        <v>16</v>
      </c>
      <c r="C25" s="331"/>
    </row>
    <row r="26" spans="1:3" s="323" customFormat="1" ht="18" customHeight="1">
      <c r="A26" s="328">
        <v>22399</v>
      </c>
      <c r="B26" s="328" t="s">
        <v>17</v>
      </c>
      <c r="C26" s="331"/>
    </row>
    <row r="27" spans="1:3" s="323" customFormat="1" ht="18" customHeight="1">
      <c r="A27" s="328">
        <v>2239901</v>
      </c>
      <c r="B27" s="328" t="s">
        <v>18</v>
      </c>
      <c r="C27" s="331"/>
    </row>
    <row r="28" spans="1:3" s="323" customFormat="1" ht="18" customHeight="1">
      <c r="A28" s="328"/>
      <c r="B28" s="332" t="s">
        <v>19</v>
      </c>
      <c r="C28" s="329"/>
    </row>
    <row r="29" spans="1:3" s="323" customFormat="1" ht="18" customHeight="1">
      <c r="A29" s="328"/>
      <c r="B29" s="332" t="s">
        <v>20</v>
      </c>
      <c r="C29" s="331"/>
    </row>
    <row r="30" spans="1:3" s="323" customFormat="1" ht="18" customHeight="1">
      <c r="A30" s="328"/>
      <c r="B30" s="332" t="s">
        <v>21</v>
      </c>
      <c r="C30" s="329"/>
    </row>
    <row r="31" s="323" customFormat="1" ht="31.5" customHeight="1">
      <c r="A31" s="333" t="s">
        <v>22</v>
      </c>
    </row>
  </sheetData>
  <mergeCells count="5">
    <mergeCell ref="A1:C1"/>
    <mergeCell ref="A3:B3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E34"/>
  <sheetViews>
    <sheetView showGridLines="0" showZeros="0" zoomScale="93" zoomScaleNormal="93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9.00390625" defaultRowHeight="13.5"/>
  <cols>
    <col min="1" max="1" width="51.625" style="28" customWidth="1"/>
    <col min="2" max="2" width="15.625" style="27" customWidth="1"/>
    <col min="3" max="3" width="51.625" style="28" customWidth="1"/>
    <col min="4" max="4" width="15.625" style="28" customWidth="1"/>
    <col min="5" max="5" width="9.00390625" style="28" hidden="1" customWidth="1"/>
    <col min="6" max="16384" width="9.00390625" style="28" customWidth="1"/>
  </cols>
  <sheetData>
    <row r="2" spans="1:4" s="25" customFormat="1" ht="21.75" customHeight="1">
      <c r="A2" s="268" t="s">
        <v>124</v>
      </c>
      <c r="B2" s="268"/>
      <c r="C2" s="268"/>
      <c r="D2" s="268"/>
    </row>
    <row r="3" spans="1:4" ht="15" customHeight="1">
      <c r="A3" s="26"/>
      <c r="D3" s="29" t="s">
        <v>44</v>
      </c>
    </row>
    <row r="4" spans="1:4" ht="15" customHeight="1">
      <c r="A4" s="269" t="s">
        <v>125</v>
      </c>
      <c r="B4" s="270"/>
      <c r="C4" s="269" t="s">
        <v>126</v>
      </c>
      <c r="D4" s="271"/>
    </row>
    <row r="5" spans="1:4" ht="15" customHeight="1">
      <c r="A5" s="30" t="s">
        <v>127</v>
      </c>
      <c r="B5" s="31" t="s">
        <v>128</v>
      </c>
      <c r="C5" s="30" t="s">
        <v>127</v>
      </c>
      <c r="D5" s="31" t="s">
        <v>128</v>
      </c>
    </row>
    <row r="6" spans="1:5" ht="15.75" customHeight="1">
      <c r="A6" s="32" t="s">
        <v>50</v>
      </c>
      <c r="B6" s="73">
        <v>152023</v>
      </c>
      <c r="C6" s="32" t="s">
        <v>129</v>
      </c>
      <c r="D6" s="35">
        <v>459971</v>
      </c>
      <c r="E6" s="28" t="s">
        <v>130</v>
      </c>
    </row>
    <row r="7" spans="1:4" ht="15.75" customHeight="1">
      <c r="A7" s="33" t="s">
        <v>131</v>
      </c>
      <c r="B7" s="73">
        <f>B8+B15+B29</f>
        <v>269943</v>
      </c>
      <c r="C7" s="34" t="s">
        <v>132</v>
      </c>
      <c r="D7" s="35">
        <v>42000</v>
      </c>
    </row>
    <row r="8" spans="1:4" ht="15.75" customHeight="1">
      <c r="A8" s="34" t="s">
        <v>157</v>
      </c>
      <c r="B8" s="73">
        <f>SUM(B9:B14)</f>
        <v>16414</v>
      </c>
      <c r="C8" s="34"/>
      <c r="D8" s="35"/>
    </row>
    <row r="9" spans="1:4" ht="15.75" customHeight="1">
      <c r="A9" s="36" t="s">
        <v>133</v>
      </c>
      <c r="B9" s="73">
        <v>6077</v>
      </c>
      <c r="C9" s="32" t="s">
        <v>134</v>
      </c>
      <c r="D9" s="35">
        <f>SUM(D10:D14)</f>
        <v>3556</v>
      </c>
    </row>
    <row r="10" spans="1:4" ht="15.75" customHeight="1">
      <c r="A10" s="36" t="s">
        <v>135</v>
      </c>
      <c r="B10" s="73">
        <v>64</v>
      </c>
      <c r="C10" s="34" t="s">
        <v>136</v>
      </c>
      <c r="D10" s="35"/>
    </row>
    <row r="11" spans="1:4" ht="15.75" customHeight="1">
      <c r="A11" s="36" t="s">
        <v>137</v>
      </c>
      <c r="B11" s="73">
        <v>1839</v>
      </c>
      <c r="C11" s="34" t="s">
        <v>158</v>
      </c>
      <c r="D11" s="35">
        <v>731</v>
      </c>
    </row>
    <row r="12" spans="1:4" ht="15.75" customHeight="1">
      <c r="A12" s="36" t="s">
        <v>159</v>
      </c>
      <c r="B12" s="73">
        <v>1446</v>
      </c>
      <c r="C12" s="34" t="s">
        <v>160</v>
      </c>
      <c r="D12" s="35"/>
    </row>
    <row r="13" spans="1:4" ht="15.75" customHeight="1">
      <c r="A13" s="36" t="s">
        <v>161</v>
      </c>
      <c r="B13" s="73">
        <v>1903</v>
      </c>
      <c r="C13" s="34" t="s">
        <v>162</v>
      </c>
      <c r="D13" s="35">
        <v>2825</v>
      </c>
    </row>
    <row r="14" spans="1:4" ht="15.75" customHeight="1">
      <c r="A14" s="36" t="s">
        <v>163</v>
      </c>
      <c r="B14" s="73">
        <v>5085</v>
      </c>
      <c r="C14" s="34"/>
      <c r="D14" s="35"/>
    </row>
    <row r="15" spans="1:4" ht="15.75" customHeight="1">
      <c r="A15" s="36" t="s">
        <v>164</v>
      </c>
      <c r="B15" s="73">
        <f>SUM(B16:B28)</f>
        <v>208517</v>
      </c>
      <c r="C15" s="35"/>
      <c r="D15" s="35"/>
    </row>
    <row r="16" spans="1:4" ht="15.75" customHeight="1">
      <c r="A16" s="37" t="s">
        <v>138</v>
      </c>
      <c r="B16" s="73">
        <v>70510</v>
      </c>
      <c r="C16" s="38"/>
      <c r="D16" s="35"/>
    </row>
    <row r="17" spans="1:4" ht="15.75" customHeight="1">
      <c r="A17" s="37" t="s">
        <v>139</v>
      </c>
      <c r="B17" s="73"/>
      <c r="C17" s="38"/>
      <c r="D17" s="35"/>
    </row>
    <row r="18" spans="1:4" ht="15.75" customHeight="1">
      <c r="A18" s="39" t="s">
        <v>140</v>
      </c>
      <c r="B18" s="73">
        <v>25000</v>
      </c>
      <c r="C18" s="38"/>
      <c r="D18" s="35"/>
    </row>
    <row r="19" spans="1:4" ht="15.75" customHeight="1">
      <c r="A19" s="39" t="s">
        <v>141</v>
      </c>
      <c r="B19" s="73">
        <f>6010-869</f>
        <v>5141</v>
      </c>
      <c r="C19" s="38"/>
      <c r="D19" s="35"/>
    </row>
    <row r="20" spans="1:4" ht="15.75" customHeight="1">
      <c r="A20" s="39" t="s">
        <v>142</v>
      </c>
      <c r="B20" s="73">
        <v>640</v>
      </c>
      <c r="C20" s="38"/>
      <c r="D20" s="35"/>
    </row>
    <row r="21" spans="1:4" ht="15.75" customHeight="1">
      <c r="A21" s="39" t="s">
        <v>143</v>
      </c>
      <c r="B21" s="73"/>
      <c r="C21" s="38"/>
      <c r="D21" s="35"/>
    </row>
    <row r="22" spans="1:5" ht="15.75" customHeight="1">
      <c r="A22" s="39" t="s">
        <v>144</v>
      </c>
      <c r="B22" s="73">
        <f>1630+182+9500+700+2500</f>
        <v>14512</v>
      </c>
      <c r="C22" s="38"/>
      <c r="D22" s="35"/>
      <c r="E22" s="28" t="s">
        <v>165</v>
      </c>
    </row>
    <row r="23" spans="1:4" ht="15.75" customHeight="1">
      <c r="A23" s="39" t="s">
        <v>145</v>
      </c>
      <c r="B23" s="73">
        <f>32000+2600</f>
        <v>34600</v>
      </c>
      <c r="C23" s="38"/>
      <c r="D23" s="35"/>
    </row>
    <row r="24" spans="1:5" ht="15.75" customHeight="1">
      <c r="A24" s="37" t="s">
        <v>146</v>
      </c>
      <c r="B24" s="73">
        <v>31000</v>
      </c>
      <c r="C24" s="38"/>
      <c r="D24" s="35"/>
      <c r="E24" s="28" t="s">
        <v>166</v>
      </c>
    </row>
    <row r="25" spans="1:5" ht="15.75" customHeight="1">
      <c r="A25" s="39" t="s">
        <v>147</v>
      </c>
      <c r="B25" s="73">
        <f>260+522+243+1800</f>
        <v>2825</v>
      </c>
      <c r="C25" s="38"/>
      <c r="D25" s="35"/>
      <c r="E25" s="28" t="s">
        <v>167</v>
      </c>
    </row>
    <row r="26" spans="1:5" ht="15.75" customHeight="1">
      <c r="A26" s="39" t="s">
        <v>148</v>
      </c>
      <c r="B26" s="73">
        <f>2972-497+1000</f>
        <v>3475</v>
      </c>
      <c r="C26" s="38"/>
      <c r="D26" s="35"/>
      <c r="E26" s="28" t="s">
        <v>168</v>
      </c>
    </row>
    <row r="27" spans="1:5" ht="15.75" customHeight="1">
      <c r="A27" s="39" t="s">
        <v>149</v>
      </c>
      <c r="B27" s="73">
        <f>21883-1569</f>
        <v>20314</v>
      </c>
      <c r="C27" s="38"/>
      <c r="D27" s="35"/>
      <c r="E27" s="28" t="s">
        <v>150</v>
      </c>
    </row>
    <row r="28" spans="1:5" ht="15.75" customHeight="1">
      <c r="A28" s="39" t="s">
        <v>151</v>
      </c>
      <c r="B28" s="73">
        <v>500</v>
      </c>
      <c r="C28" s="38"/>
      <c r="D28" s="35"/>
      <c r="E28" s="40" t="s">
        <v>169</v>
      </c>
    </row>
    <row r="29" spans="1:4" ht="15.75" customHeight="1">
      <c r="A29" s="39" t="s">
        <v>170</v>
      </c>
      <c r="B29" s="73">
        <v>45012</v>
      </c>
      <c r="C29" s="41"/>
      <c r="D29" s="35"/>
    </row>
    <row r="30" spans="1:4" ht="15.75" customHeight="1">
      <c r="A30" s="33" t="s">
        <v>152</v>
      </c>
      <c r="B30" s="73"/>
      <c r="C30" s="41"/>
      <c r="D30" s="35"/>
    </row>
    <row r="31" spans="1:4" ht="15.75" customHeight="1">
      <c r="A31" s="33" t="s">
        <v>153</v>
      </c>
      <c r="B31" s="73">
        <v>9911</v>
      </c>
      <c r="C31" s="41"/>
      <c r="D31" s="35"/>
    </row>
    <row r="32" spans="1:4" ht="15.75" customHeight="1">
      <c r="A32" s="42" t="s">
        <v>154</v>
      </c>
      <c r="B32" s="73">
        <v>31650</v>
      </c>
      <c r="C32" s="43"/>
      <c r="D32" s="35"/>
    </row>
    <row r="33" spans="1:4" ht="15.75" customHeight="1">
      <c r="A33" s="44" t="s">
        <v>155</v>
      </c>
      <c r="B33" s="74">
        <f>SUM(B6:B7,B30:B32)</f>
        <v>463527</v>
      </c>
      <c r="C33" s="44" t="s">
        <v>156</v>
      </c>
      <c r="D33" s="75">
        <f>SUM(D6,D9)</f>
        <v>463527</v>
      </c>
    </row>
    <row r="34" ht="19.5" customHeight="1">
      <c r="D34" s="45">
        <f>B33-D33</f>
        <v>0</v>
      </c>
    </row>
    <row r="35" ht="19.5" customHeight="1"/>
    <row r="36" ht="19.5" customHeight="1"/>
    <row r="37" ht="19.5" customHeight="1"/>
    <row r="38" ht="19.5" customHeight="1"/>
  </sheetData>
  <sheetProtection/>
  <mergeCells count="3">
    <mergeCell ref="A2:D2"/>
    <mergeCell ref="A4:B4"/>
    <mergeCell ref="C4:D4"/>
  </mergeCells>
  <printOptions horizontalCentered="1"/>
  <pageMargins left="0.3541666666666667" right="0.3541666666666667" top="0.23541666666666666" bottom="0" header="0.3138888888888889" footer="0"/>
  <pageSetup horizontalDpi="600" verticalDpi="600" orientation="landscape" paperSize="9" r:id="rId1"/>
  <headerFooter alignWithMargins="0">
    <oddHeader>&amp;R附表3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E17" sqref="E17"/>
    </sheetView>
  </sheetViews>
  <sheetFormatPr defaultColWidth="9.00390625" defaultRowHeight="13.5"/>
  <cols>
    <col min="1" max="1" width="3.625" style="86" customWidth="1"/>
    <col min="2" max="2" width="5.625" style="125" hidden="1" customWidth="1"/>
    <col min="3" max="3" width="14.25390625" style="128" customWidth="1"/>
    <col min="4" max="4" width="9.625" style="129" customWidth="1"/>
    <col min="5" max="5" width="66.625" style="127" customWidth="1"/>
    <col min="6" max="6" width="12.625" style="86" hidden="1" customWidth="1"/>
    <col min="7" max="7" width="26.625" style="87" hidden="1" customWidth="1"/>
    <col min="8" max="9" width="12.625" style="87" hidden="1" customWidth="1"/>
    <col min="10" max="10" width="21.75390625" style="87" hidden="1" customWidth="1"/>
    <col min="11" max="11" width="66.625" style="87" hidden="1" customWidth="1"/>
    <col min="12" max="12" width="14.50390625" style="87" customWidth="1"/>
    <col min="13" max="14" width="9.00390625" style="87" customWidth="1"/>
    <col min="15" max="15" width="11.75390625" style="87" customWidth="1"/>
    <col min="16" max="16384" width="9.00390625" style="87" customWidth="1"/>
  </cols>
  <sheetData>
    <row r="1" spans="1:5" ht="14.25">
      <c r="A1" s="81"/>
      <c r="B1" s="82"/>
      <c r="C1" s="83"/>
      <c r="D1" s="84"/>
      <c r="E1" s="85"/>
    </row>
    <row r="2" spans="1:5" ht="28.5" customHeight="1">
      <c r="A2" s="272" t="s">
        <v>210</v>
      </c>
      <c r="B2" s="272"/>
      <c r="C2" s="272"/>
      <c r="D2" s="272"/>
      <c r="E2" s="272"/>
    </row>
    <row r="3" spans="1:5" ht="28.5" customHeight="1">
      <c r="A3" s="88"/>
      <c r="B3" s="89"/>
      <c r="C3" s="90"/>
      <c r="D3" s="91"/>
      <c r="E3" s="92" t="s">
        <v>44</v>
      </c>
    </row>
    <row r="4" spans="1:6" s="96" customFormat="1" ht="28.5" customHeight="1">
      <c r="A4" s="93" t="s">
        <v>211</v>
      </c>
      <c r="B4" s="93" t="s">
        <v>212</v>
      </c>
      <c r="C4" s="94" t="s">
        <v>213</v>
      </c>
      <c r="D4" s="95" t="s">
        <v>214</v>
      </c>
      <c r="E4" s="93" t="s">
        <v>215</v>
      </c>
      <c r="F4" s="93" t="s">
        <v>216</v>
      </c>
    </row>
    <row r="5" spans="1:11" s="96" customFormat="1" ht="28.5" customHeight="1">
      <c r="A5" s="97">
        <v>1</v>
      </c>
      <c r="B5" s="97"/>
      <c r="C5" s="98" t="s">
        <v>217</v>
      </c>
      <c r="D5" s="99">
        <v>150</v>
      </c>
      <c r="E5" s="100"/>
      <c r="F5" s="93">
        <v>20103</v>
      </c>
      <c r="J5" s="101"/>
      <c r="K5" s="102"/>
    </row>
    <row r="6" spans="1:11" s="96" customFormat="1" ht="38.25" customHeight="1">
      <c r="A6" s="97">
        <v>2</v>
      </c>
      <c r="B6" s="97"/>
      <c r="C6" s="103" t="s">
        <v>218</v>
      </c>
      <c r="D6" s="99">
        <v>100</v>
      </c>
      <c r="E6" s="100"/>
      <c r="F6" s="93"/>
      <c r="J6" s="101"/>
      <c r="K6" s="102"/>
    </row>
    <row r="7" spans="1:11" s="96" customFormat="1" ht="45" customHeight="1">
      <c r="A7" s="97">
        <v>3</v>
      </c>
      <c r="B7" s="97"/>
      <c r="C7" s="103" t="s">
        <v>219</v>
      </c>
      <c r="D7" s="99">
        <v>150</v>
      </c>
      <c r="E7" s="100"/>
      <c r="F7" s="93"/>
      <c r="J7" s="101"/>
      <c r="K7" s="102"/>
    </row>
    <row r="8" spans="1:6" s="96" customFormat="1" ht="28.5" customHeight="1">
      <c r="A8" s="97">
        <v>4</v>
      </c>
      <c r="B8" s="97"/>
      <c r="C8" s="103" t="s">
        <v>220</v>
      </c>
      <c r="D8" s="99">
        <v>500</v>
      </c>
      <c r="E8" s="104"/>
      <c r="F8" s="93">
        <v>20103</v>
      </c>
    </row>
    <row r="9" spans="1:6" s="96" customFormat="1" ht="28.5" customHeight="1">
      <c r="A9" s="97">
        <v>5</v>
      </c>
      <c r="B9" s="97"/>
      <c r="C9" s="105" t="s">
        <v>221</v>
      </c>
      <c r="D9" s="99">
        <v>600</v>
      </c>
      <c r="E9" s="104"/>
      <c r="F9" s="93">
        <v>20103</v>
      </c>
    </row>
    <row r="10" spans="1:6" s="96" customFormat="1" ht="28.5" customHeight="1">
      <c r="A10" s="97">
        <v>6</v>
      </c>
      <c r="B10" s="97"/>
      <c r="C10" s="105" t="s">
        <v>222</v>
      </c>
      <c r="D10" s="99">
        <v>100</v>
      </c>
      <c r="E10" s="104"/>
      <c r="F10" s="93">
        <v>20103</v>
      </c>
    </row>
    <row r="11" spans="1:6" s="96" customFormat="1" ht="28.5" customHeight="1">
      <c r="A11" s="97">
        <v>7</v>
      </c>
      <c r="B11" s="97">
        <v>201</v>
      </c>
      <c r="C11" s="103" t="s">
        <v>223</v>
      </c>
      <c r="D11" s="99">
        <v>1000</v>
      </c>
      <c r="E11" s="104" t="s">
        <v>224</v>
      </c>
      <c r="F11" s="93">
        <v>20103</v>
      </c>
    </row>
    <row r="12" spans="1:6" s="96" customFormat="1" ht="36" customHeight="1">
      <c r="A12" s="97">
        <v>8</v>
      </c>
      <c r="B12" s="97">
        <v>201</v>
      </c>
      <c r="C12" s="106" t="s">
        <v>225</v>
      </c>
      <c r="D12" s="99">
        <v>170</v>
      </c>
      <c r="E12" s="104" t="s">
        <v>302</v>
      </c>
      <c r="F12" s="93">
        <v>20103</v>
      </c>
    </row>
    <row r="13" spans="1:6" s="96" customFormat="1" ht="28.5" customHeight="1">
      <c r="A13" s="97">
        <v>9</v>
      </c>
      <c r="B13" s="97"/>
      <c r="C13" s="98" t="s">
        <v>226</v>
      </c>
      <c r="D13" s="99">
        <v>150</v>
      </c>
      <c r="E13" s="104"/>
      <c r="F13" s="93"/>
    </row>
    <row r="14" spans="1:6" s="96" customFormat="1" ht="28.5" customHeight="1">
      <c r="A14" s="97">
        <v>10</v>
      </c>
      <c r="B14" s="97">
        <v>201</v>
      </c>
      <c r="C14" s="103" t="s">
        <v>227</v>
      </c>
      <c r="D14" s="99">
        <v>100</v>
      </c>
      <c r="E14" s="107"/>
      <c r="F14" s="94">
        <v>20103</v>
      </c>
    </row>
    <row r="15" spans="1:6" s="96" customFormat="1" ht="28.5" customHeight="1">
      <c r="A15" s="97">
        <v>11</v>
      </c>
      <c r="B15" s="103"/>
      <c r="C15" s="105" t="s">
        <v>228</v>
      </c>
      <c r="D15" s="108">
        <v>300</v>
      </c>
      <c r="E15" s="109"/>
      <c r="F15" s="110">
        <v>20103</v>
      </c>
    </row>
    <row r="16" spans="1:6" s="96" customFormat="1" ht="28.5" customHeight="1">
      <c r="A16" s="97">
        <v>12</v>
      </c>
      <c r="B16" s="97"/>
      <c r="C16" s="105" t="s">
        <v>229</v>
      </c>
      <c r="D16" s="99">
        <v>150</v>
      </c>
      <c r="E16" s="104"/>
      <c r="F16" s="93">
        <v>20104</v>
      </c>
    </row>
    <row r="17" spans="1:6" s="96" customFormat="1" ht="36" customHeight="1">
      <c r="A17" s="97">
        <v>13</v>
      </c>
      <c r="B17" s="97"/>
      <c r="C17" s="103" t="s">
        <v>230</v>
      </c>
      <c r="D17" s="99">
        <v>200</v>
      </c>
      <c r="E17" s="104"/>
      <c r="F17" s="93">
        <v>20105</v>
      </c>
    </row>
    <row r="18" spans="1:6" s="96" customFormat="1" ht="49.5" customHeight="1">
      <c r="A18" s="97">
        <v>14</v>
      </c>
      <c r="B18" s="97"/>
      <c r="C18" s="103" t="s">
        <v>231</v>
      </c>
      <c r="D18" s="99">
        <v>1500</v>
      </c>
      <c r="E18" s="104" t="s">
        <v>232</v>
      </c>
      <c r="F18" s="93">
        <v>20106</v>
      </c>
    </row>
    <row r="19" spans="1:6" s="96" customFormat="1" ht="61.5" customHeight="1">
      <c r="A19" s="97">
        <v>15</v>
      </c>
      <c r="B19" s="97"/>
      <c r="C19" s="103" t="s">
        <v>233</v>
      </c>
      <c r="D19" s="99">
        <v>6400</v>
      </c>
      <c r="E19" s="104" t="s">
        <v>303</v>
      </c>
      <c r="F19" s="93">
        <v>20107</v>
      </c>
    </row>
    <row r="20" spans="1:6" s="96" customFormat="1" ht="28.5" customHeight="1">
      <c r="A20" s="97">
        <v>16</v>
      </c>
      <c r="B20" s="97"/>
      <c r="C20" s="103" t="s">
        <v>234</v>
      </c>
      <c r="D20" s="99">
        <v>800</v>
      </c>
      <c r="E20" s="104"/>
      <c r="F20" s="93">
        <v>20110</v>
      </c>
    </row>
    <row r="21" spans="1:6" s="96" customFormat="1" ht="28.5" customHeight="1">
      <c r="A21" s="97">
        <v>17</v>
      </c>
      <c r="B21" s="97"/>
      <c r="C21" s="106" t="s">
        <v>235</v>
      </c>
      <c r="D21" s="99">
        <v>200</v>
      </c>
      <c r="E21" s="104"/>
      <c r="F21" s="93">
        <v>20111</v>
      </c>
    </row>
    <row r="22" spans="1:6" s="96" customFormat="1" ht="28.5" customHeight="1">
      <c r="A22" s="97">
        <v>18</v>
      </c>
      <c r="B22" s="97"/>
      <c r="C22" s="103" t="s">
        <v>236</v>
      </c>
      <c r="D22" s="111">
        <v>100</v>
      </c>
      <c r="E22" s="104"/>
      <c r="F22" s="93">
        <v>20113</v>
      </c>
    </row>
    <row r="23" spans="1:6" s="96" customFormat="1" ht="28.5" customHeight="1">
      <c r="A23" s="97">
        <v>19</v>
      </c>
      <c r="B23" s="97"/>
      <c r="C23" s="103" t="s">
        <v>237</v>
      </c>
      <c r="D23" s="99">
        <v>100</v>
      </c>
      <c r="E23" s="104"/>
      <c r="F23" s="93">
        <v>20132</v>
      </c>
    </row>
    <row r="24" spans="1:6" s="96" customFormat="1" ht="28.5" customHeight="1">
      <c r="A24" s="97">
        <v>20</v>
      </c>
      <c r="B24" s="97"/>
      <c r="C24" s="103" t="s">
        <v>238</v>
      </c>
      <c r="D24" s="99">
        <v>200</v>
      </c>
      <c r="E24" s="104"/>
      <c r="F24" s="93">
        <v>20132</v>
      </c>
    </row>
    <row r="25" spans="1:6" s="96" customFormat="1" ht="28.5" customHeight="1">
      <c r="A25" s="97">
        <v>21</v>
      </c>
      <c r="B25" s="97"/>
      <c r="C25" s="103" t="s">
        <v>239</v>
      </c>
      <c r="D25" s="99">
        <v>150</v>
      </c>
      <c r="E25" s="104" t="s">
        <v>240</v>
      </c>
      <c r="F25" s="93"/>
    </row>
    <row r="26" spans="1:6" s="96" customFormat="1" ht="28.5" customHeight="1">
      <c r="A26" s="97">
        <v>22</v>
      </c>
      <c r="B26" s="97"/>
      <c r="C26" s="103" t="s">
        <v>241</v>
      </c>
      <c r="D26" s="99">
        <v>100</v>
      </c>
      <c r="E26" s="104" t="s">
        <v>242</v>
      </c>
      <c r="F26" s="93">
        <v>20306</v>
      </c>
    </row>
    <row r="27" spans="1:10" s="96" customFormat="1" ht="282" customHeight="1">
      <c r="A27" s="97">
        <v>23</v>
      </c>
      <c r="B27" s="97"/>
      <c r="C27" s="103" t="s">
        <v>243</v>
      </c>
      <c r="D27" s="99">
        <v>26826</v>
      </c>
      <c r="E27" s="104" t="s">
        <v>314</v>
      </c>
      <c r="F27" s="93">
        <v>20500</v>
      </c>
      <c r="G27" s="96" t="s">
        <v>244</v>
      </c>
      <c r="J27" s="96" t="s">
        <v>245</v>
      </c>
    </row>
    <row r="28" spans="1:6" s="96" customFormat="1" ht="28.5" customHeight="1">
      <c r="A28" s="97">
        <v>24</v>
      </c>
      <c r="B28" s="97"/>
      <c r="C28" s="103" t="s">
        <v>246</v>
      </c>
      <c r="D28" s="99">
        <v>95</v>
      </c>
      <c r="E28" s="104"/>
      <c r="F28" s="93">
        <v>20607</v>
      </c>
    </row>
    <row r="29" spans="1:6" s="96" customFormat="1" ht="28.5" customHeight="1">
      <c r="A29" s="97">
        <v>25</v>
      </c>
      <c r="B29" s="97"/>
      <c r="C29" s="103" t="s">
        <v>247</v>
      </c>
      <c r="D29" s="111">
        <v>140</v>
      </c>
      <c r="E29" s="104"/>
      <c r="F29" s="93">
        <v>20607</v>
      </c>
    </row>
    <row r="30" spans="1:6" s="96" customFormat="1" ht="28.5" customHeight="1">
      <c r="A30" s="97">
        <v>26</v>
      </c>
      <c r="B30" s="103">
        <v>207</v>
      </c>
      <c r="C30" s="103" t="s">
        <v>248</v>
      </c>
      <c r="D30" s="111">
        <v>100</v>
      </c>
      <c r="E30" s="107" t="s">
        <v>249</v>
      </c>
      <c r="F30" s="94">
        <v>20701</v>
      </c>
    </row>
    <row r="31" spans="1:10" s="96" customFormat="1" ht="195" customHeight="1">
      <c r="A31" s="97">
        <v>27</v>
      </c>
      <c r="B31" s="97"/>
      <c r="C31" s="103" t="s">
        <v>250</v>
      </c>
      <c r="D31" s="111">
        <v>8904</v>
      </c>
      <c r="E31" s="107" t="s">
        <v>315</v>
      </c>
      <c r="F31" s="94">
        <v>20800</v>
      </c>
      <c r="G31" s="96" t="s">
        <v>251</v>
      </c>
      <c r="J31" s="112" t="s">
        <v>304</v>
      </c>
    </row>
    <row r="32" spans="1:16" s="96" customFormat="1" ht="114.75" customHeight="1">
      <c r="A32" s="97">
        <v>28</v>
      </c>
      <c r="B32" s="103">
        <v>208</v>
      </c>
      <c r="C32" s="103" t="s">
        <v>252</v>
      </c>
      <c r="D32" s="111">
        <v>63348</v>
      </c>
      <c r="E32" s="107" t="s">
        <v>253</v>
      </c>
      <c r="F32" s="94">
        <v>20800</v>
      </c>
      <c r="G32" s="96" t="s">
        <v>254</v>
      </c>
      <c r="K32" s="113"/>
      <c r="L32" s="114"/>
      <c r="M32" s="115"/>
      <c r="N32" s="116"/>
      <c r="O32" s="117"/>
      <c r="P32" s="115"/>
    </row>
    <row r="33" spans="1:16" s="96" customFormat="1" ht="28.5" customHeight="1">
      <c r="A33" s="97">
        <v>29</v>
      </c>
      <c r="B33" s="103">
        <v>208</v>
      </c>
      <c r="C33" s="103" t="s">
        <v>255</v>
      </c>
      <c r="D33" s="111">
        <v>400</v>
      </c>
      <c r="E33" s="107" t="s">
        <v>256</v>
      </c>
      <c r="F33" s="94">
        <v>20800</v>
      </c>
      <c r="K33" s="118"/>
      <c r="L33" s="114"/>
      <c r="M33" s="115"/>
      <c r="N33" s="116"/>
      <c r="O33" s="117"/>
      <c r="P33" s="115"/>
    </row>
    <row r="34" spans="1:16" s="96" customFormat="1" ht="28.5" customHeight="1">
      <c r="A34" s="97">
        <v>30</v>
      </c>
      <c r="B34" s="103">
        <v>208</v>
      </c>
      <c r="C34" s="103" t="s">
        <v>257</v>
      </c>
      <c r="D34" s="111">
        <v>600</v>
      </c>
      <c r="E34" s="107" t="s">
        <v>258</v>
      </c>
      <c r="F34" s="94">
        <v>20800</v>
      </c>
      <c r="G34" s="96" t="s">
        <v>259</v>
      </c>
      <c r="K34" s="118"/>
      <c r="L34" s="114"/>
      <c r="M34" s="115"/>
      <c r="N34" s="116"/>
      <c r="O34" s="117"/>
      <c r="P34" s="115"/>
    </row>
    <row r="35" spans="1:6" s="96" customFormat="1" ht="28.5" customHeight="1">
      <c r="A35" s="97">
        <v>31</v>
      </c>
      <c r="B35" s="97"/>
      <c r="C35" s="103" t="s">
        <v>260</v>
      </c>
      <c r="D35" s="111">
        <v>800</v>
      </c>
      <c r="E35" s="107"/>
      <c r="F35" s="94">
        <v>20801</v>
      </c>
    </row>
    <row r="36" spans="1:6" s="96" customFormat="1" ht="28.5" customHeight="1">
      <c r="A36" s="97">
        <v>32</v>
      </c>
      <c r="B36" s="97"/>
      <c r="C36" s="103" t="s">
        <v>261</v>
      </c>
      <c r="D36" s="111">
        <v>380</v>
      </c>
      <c r="E36" s="104"/>
      <c r="F36" s="93">
        <v>20811</v>
      </c>
    </row>
    <row r="37" spans="1:7" s="96" customFormat="1" ht="252.75" customHeight="1">
      <c r="A37" s="97">
        <v>33</v>
      </c>
      <c r="B37" s="97"/>
      <c r="C37" s="103" t="s">
        <v>262</v>
      </c>
      <c r="D37" s="111">
        <v>56311</v>
      </c>
      <c r="E37" s="107" t="s">
        <v>316</v>
      </c>
      <c r="F37" s="94">
        <v>21000</v>
      </c>
      <c r="G37" s="96" t="s">
        <v>305</v>
      </c>
    </row>
    <row r="38" spans="1:6" s="96" customFormat="1" ht="28.5" customHeight="1">
      <c r="A38" s="97">
        <v>34</v>
      </c>
      <c r="B38" s="97"/>
      <c r="C38" s="105" t="s">
        <v>263</v>
      </c>
      <c r="D38" s="99">
        <v>1500</v>
      </c>
      <c r="E38" s="104" t="s">
        <v>264</v>
      </c>
      <c r="F38" s="93">
        <v>21007</v>
      </c>
    </row>
    <row r="39" spans="1:6" s="96" customFormat="1" ht="28.5" customHeight="1">
      <c r="A39" s="97">
        <v>35</v>
      </c>
      <c r="B39" s="97"/>
      <c r="C39" s="103" t="s">
        <v>265</v>
      </c>
      <c r="D39" s="99">
        <v>6000</v>
      </c>
      <c r="E39" s="104" t="s">
        <v>266</v>
      </c>
      <c r="F39" s="93">
        <v>21103</v>
      </c>
    </row>
    <row r="40" spans="1:6" s="96" customFormat="1" ht="28.5" customHeight="1">
      <c r="A40" s="97">
        <v>36</v>
      </c>
      <c r="B40" s="97"/>
      <c r="C40" s="103" t="s">
        <v>267</v>
      </c>
      <c r="D40" s="99">
        <v>5000</v>
      </c>
      <c r="E40" s="104"/>
      <c r="F40" s="93">
        <v>21201</v>
      </c>
    </row>
    <row r="41" spans="1:6" s="96" customFormat="1" ht="28.5" customHeight="1">
      <c r="A41" s="97">
        <v>37</v>
      </c>
      <c r="B41" s="97"/>
      <c r="C41" s="105" t="s">
        <v>268</v>
      </c>
      <c r="D41" s="119">
        <v>1150</v>
      </c>
      <c r="E41" s="109" t="s">
        <v>306</v>
      </c>
      <c r="F41" s="120">
        <v>21202</v>
      </c>
    </row>
    <row r="42" spans="1:6" s="96" customFormat="1" ht="28.5" customHeight="1">
      <c r="A42" s="97">
        <v>38</v>
      </c>
      <c r="B42" s="103">
        <v>212</v>
      </c>
      <c r="C42" s="103" t="s">
        <v>269</v>
      </c>
      <c r="D42" s="111">
        <v>100</v>
      </c>
      <c r="E42" s="104"/>
      <c r="F42" s="94">
        <v>21203</v>
      </c>
    </row>
    <row r="43" spans="1:6" s="96" customFormat="1" ht="91.5" customHeight="1">
      <c r="A43" s="97">
        <v>39</v>
      </c>
      <c r="B43" s="97"/>
      <c r="C43" s="103" t="s">
        <v>270</v>
      </c>
      <c r="D43" s="99">
        <v>2275</v>
      </c>
      <c r="E43" s="104" t="s">
        <v>307</v>
      </c>
      <c r="F43" s="93">
        <v>21301</v>
      </c>
    </row>
    <row r="44" spans="1:6" s="96" customFormat="1" ht="28.5" customHeight="1">
      <c r="A44" s="97">
        <v>40</v>
      </c>
      <c r="B44" s="97"/>
      <c r="C44" s="103" t="s">
        <v>271</v>
      </c>
      <c r="D44" s="99">
        <v>1000</v>
      </c>
      <c r="E44" s="104" t="s">
        <v>308</v>
      </c>
      <c r="F44" s="93"/>
    </row>
    <row r="45" spans="1:6" s="96" customFormat="1" ht="28.5" customHeight="1">
      <c r="A45" s="97">
        <v>41</v>
      </c>
      <c r="B45" s="97"/>
      <c r="C45" s="103" t="s">
        <v>272</v>
      </c>
      <c r="D45" s="99">
        <v>150</v>
      </c>
      <c r="E45" s="104"/>
      <c r="F45" s="93"/>
    </row>
    <row r="46" spans="1:6" s="96" customFormat="1" ht="28.5" customHeight="1">
      <c r="A46" s="97">
        <v>42</v>
      </c>
      <c r="B46" s="97"/>
      <c r="C46" s="98" t="s">
        <v>273</v>
      </c>
      <c r="D46" s="111">
        <v>180</v>
      </c>
      <c r="E46" s="104"/>
      <c r="F46" s="93">
        <v>21301</v>
      </c>
    </row>
    <row r="47" spans="1:10" s="96" customFormat="1" ht="28.5" customHeight="1">
      <c r="A47" s="97">
        <v>43</v>
      </c>
      <c r="B47" s="97"/>
      <c r="C47" s="98" t="s">
        <v>274</v>
      </c>
      <c r="D47" s="111">
        <v>500</v>
      </c>
      <c r="E47" s="104"/>
      <c r="F47" s="93">
        <v>21301</v>
      </c>
      <c r="J47" s="96" t="s">
        <v>309</v>
      </c>
    </row>
    <row r="48" spans="1:6" s="96" customFormat="1" ht="28.5" customHeight="1">
      <c r="A48" s="97">
        <v>44</v>
      </c>
      <c r="B48" s="103"/>
      <c r="C48" s="105" t="s">
        <v>275</v>
      </c>
      <c r="D48" s="108">
        <v>483</v>
      </c>
      <c r="E48" s="109" t="s">
        <v>276</v>
      </c>
      <c r="F48" s="110">
        <v>21301</v>
      </c>
    </row>
    <row r="49" spans="1:7" s="96" customFormat="1" ht="28.5" customHeight="1">
      <c r="A49" s="97">
        <v>45</v>
      </c>
      <c r="B49" s="103">
        <v>213</v>
      </c>
      <c r="C49" s="103" t="s">
        <v>277</v>
      </c>
      <c r="D49" s="111">
        <v>2200</v>
      </c>
      <c r="E49" s="107" t="s">
        <v>278</v>
      </c>
      <c r="F49" s="94">
        <v>21306</v>
      </c>
      <c r="G49" s="96" t="s">
        <v>310</v>
      </c>
    </row>
    <row r="50" spans="1:7" s="96" customFormat="1" ht="28.5" customHeight="1">
      <c r="A50" s="97">
        <v>46</v>
      </c>
      <c r="B50" s="97"/>
      <c r="C50" s="103" t="s">
        <v>279</v>
      </c>
      <c r="D50" s="99">
        <v>14000</v>
      </c>
      <c r="E50" s="104" t="s">
        <v>280</v>
      </c>
      <c r="F50" s="93">
        <v>21307</v>
      </c>
      <c r="G50" s="96" t="s">
        <v>281</v>
      </c>
    </row>
    <row r="51" spans="1:6" s="96" customFormat="1" ht="28.5" customHeight="1">
      <c r="A51" s="97">
        <v>47</v>
      </c>
      <c r="B51" s="97"/>
      <c r="C51" s="103" t="s">
        <v>282</v>
      </c>
      <c r="D51" s="99">
        <v>622</v>
      </c>
      <c r="E51" s="104"/>
      <c r="F51" s="93">
        <v>21399</v>
      </c>
    </row>
    <row r="52" spans="1:6" s="96" customFormat="1" ht="28.5" customHeight="1">
      <c r="A52" s="97">
        <v>48</v>
      </c>
      <c r="B52" s="97"/>
      <c r="C52" s="105" t="s">
        <v>283</v>
      </c>
      <c r="D52" s="99">
        <v>1200</v>
      </c>
      <c r="E52" s="104" t="s">
        <v>284</v>
      </c>
      <c r="F52" s="93">
        <v>21401</v>
      </c>
    </row>
    <row r="53" spans="1:6" s="96" customFormat="1" ht="39.75" customHeight="1">
      <c r="A53" s="97">
        <v>49</v>
      </c>
      <c r="B53" s="97"/>
      <c r="C53" s="105" t="s">
        <v>285</v>
      </c>
      <c r="D53" s="99">
        <v>442</v>
      </c>
      <c r="E53" s="104" t="s">
        <v>286</v>
      </c>
      <c r="F53" s="93">
        <v>21499</v>
      </c>
    </row>
    <row r="54" spans="1:6" s="96" customFormat="1" ht="36" customHeight="1">
      <c r="A54" s="97">
        <v>50</v>
      </c>
      <c r="B54" s="97"/>
      <c r="C54" s="103" t="s">
        <v>287</v>
      </c>
      <c r="D54" s="99">
        <v>4000</v>
      </c>
      <c r="E54" s="104" t="s">
        <v>311</v>
      </c>
      <c r="F54" s="93">
        <v>21499</v>
      </c>
    </row>
    <row r="55" spans="1:6" s="96" customFormat="1" ht="28.5" customHeight="1">
      <c r="A55" s="97">
        <v>51</v>
      </c>
      <c r="B55" s="97">
        <v>201</v>
      </c>
      <c r="C55" s="103" t="s">
        <v>288</v>
      </c>
      <c r="D55" s="99">
        <v>180</v>
      </c>
      <c r="E55" s="104" t="s">
        <v>312</v>
      </c>
      <c r="F55" s="93">
        <v>21799</v>
      </c>
    </row>
    <row r="56" spans="1:6" s="96" customFormat="1" ht="28.5" customHeight="1">
      <c r="A56" s="97">
        <v>52</v>
      </c>
      <c r="B56" s="97"/>
      <c r="C56" s="105" t="s">
        <v>289</v>
      </c>
      <c r="D56" s="99">
        <v>500</v>
      </c>
      <c r="E56" s="104"/>
      <c r="F56" s="93">
        <v>22001</v>
      </c>
    </row>
    <row r="57" spans="1:6" s="96" customFormat="1" ht="28.5" customHeight="1">
      <c r="A57" s="97">
        <v>53</v>
      </c>
      <c r="B57" s="103"/>
      <c r="C57" s="103" t="s">
        <v>290</v>
      </c>
      <c r="D57" s="111">
        <v>9850</v>
      </c>
      <c r="E57" s="107"/>
      <c r="F57" s="94">
        <v>22102</v>
      </c>
    </row>
    <row r="58" spans="1:6" s="96" customFormat="1" ht="28.5" customHeight="1">
      <c r="A58" s="97">
        <v>54</v>
      </c>
      <c r="B58" s="97"/>
      <c r="C58" s="103" t="s">
        <v>120</v>
      </c>
      <c r="D58" s="111">
        <v>5000</v>
      </c>
      <c r="E58" s="104"/>
      <c r="F58" s="93">
        <v>22700</v>
      </c>
    </row>
    <row r="59" spans="1:11" s="96" customFormat="1" ht="187.5" customHeight="1">
      <c r="A59" s="97">
        <v>55</v>
      </c>
      <c r="B59" s="97"/>
      <c r="C59" s="105" t="s">
        <v>291</v>
      </c>
      <c r="D59" s="99">
        <v>15500</v>
      </c>
      <c r="E59" s="104" t="s">
        <v>292</v>
      </c>
      <c r="F59" s="94">
        <v>22999</v>
      </c>
      <c r="K59" s="121" t="s">
        <v>293</v>
      </c>
    </row>
    <row r="60" spans="1:6" s="96" customFormat="1" ht="28.5" customHeight="1">
      <c r="A60" s="97">
        <v>56</v>
      </c>
      <c r="B60" s="97"/>
      <c r="C60" s="105" t="s">
        <v>294</v>
      </c>
      <c r="D60" s="99">
        <v>500</v>
      </c>
      <c r="E60" s="104"/>
      <c r="F60" s="122"/>
    </row>
    <row r="61" spans="1:6" s="96" customFormat="1" ht="28.5" customHeight="1">
      <c r="A61" s="97">
        <v>57</v>
      </c>
      <c r="B61" s="97"/>
      <c r="C61" s="105" t="s">
        <v>295</v>
      </c>
      <c r="D61" s="99">
        <v>300</v>
      </c>
      <c r="E61" s="104" t="s">
        <v>296</v>
      </c>
      <c r="F61" s="122"/>
    </row>
    <row r="62" spans="1:6" s="96" customFormat="1" ht="28.5" customHeight="1">
      <c r="A62" s="97">
        <v>58</v>
      </c>
      <c r="B62" s="97"/>
      <c r="C62" s="105" t="s">
        <v>297</v>
      </c>
      <c r="D62" s="99">
        <v>500</v>
      </c>
      <c r="E62" s="104"/>
      <c r="F62" s="122"/>
    </row>
    <row r="63" spans="1:6" s="96" customFormat="1" ht="28.5" customHeight="1">
      <c r="A63" s="97">
        <v>59</v>
      </c>
      <c r="B63" s="97"/>
      <c r="C63" s="105" t="s">
        <v>298</v>
      </c>
      <c r="D63" s="99">
        <v>100</v>
      </c>
      <c r="E63" s="104"/>
      <c r="F63" s="122"/>
    </row>
    <row r="64" spans="1:6" s="96" customFormat="1" ht="28.5" customHeight="1">
      <c r="A64" s="97">
        <v>60</v>
      </c>
      <c r="B64" s="97"/>
      <c r="C64" s="105" t="s">
        <v>299</v>
      </c>
      <c r="D64" s="99">
        <v>500</v>
      </c>
      <c r="E64" s="104"/>
      <c r="F64" s="122"/>
    </row>
    <row r="65" spans="1:6" s="96" customFormat="1" ht="51" customHeight="1">
      <c r="A65" s="97">
        <v>61</v>
      </c>
      <c r="B65" s="97"/>
      <c r="C65" s="105" t="s">
        <v>300</v>
      </c>
      <c r="D65" s="99">
        <v>160</v>
      </c>
      <c r="E65" s="104"/>
      <c r="F65" s="122"/>
    </row>
    <row r="66" spans="1:6" s="96" customFormat="1" ht="32.25" customHeight="1">
      <c r="A66" s="97">
        <v>62</v>
      </c>
      <c r="B66" s="97"/>
      <c r="C66" s="105" t="s">
        <v>313</v>
      </c>
      <c r="D66" s="99">
        <v>280</v>
      </c>
      <c r="E66" s="104"/>
      <c r="F66" s="122"/>
    </row>
    <row r="67" spans="1:5" ht="28.5" customHeight="1">
      <c r="A67" s="97"/>
      <c r="B67" s="123"/>
      <c r="C67" s="124" t="s">
        <v>123</v>
      </c>
      <c r="D67" s="99">
        <f>SUM(D5:D66)</f>
        <v>245296</v>
      </c>
      <c r="E67" s="104"/>
    </row>
    <row r="68" spans="1:5" ht="28.5" customHeight="1">
      <c r="A68" s="273" t="s">
        <v>301</v>
      </c>
      <c r="B68" s="273"/>
      <c r="C68" s="273"/>
      <c r="D68" s="273"/>
      <c r="E68" s="273"/>
    </row>
    <row r="69" spans="3:4" ht="14.25">
      <c r="C69" s="87"/>
      <c r="D69" s="126"/>
    </row>
    <row r="70" spans="3:4" ht="14.25">
      <c r="C70" s="87"/>
      <c r="D70" s="126"/>
    </row>
  </sheetData>
  <sheetProtection/>
  <mergeCells count="2">
    <mergeCell ref="A2:E2"/>
    <mergeCell ref="A68:E68"/>
  </mergeCells>
  <printOptions horizontalCentered="1"/>
  <pageMargins left="0.3541666666666667" right="0.3541666666666667" top="0.66875" bottom="0.4722222222222222" header="0.5118055555555555" footer="0.3145833333333333"/>
  <pageSetup firstPageNumber="13" useFirstPageNumber="1" horizontalDpi="600" verticalDpi="600" orientation="portrait" paperSize="9" r:id="rId1"/>
  <headerFooter alignWithMargins="0">
    <oddHeader>&amp;R&amp;"宋体"&amp;11附表4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1314"/>
  <sheetViews>
    <sheetView zoomScaleSheetLayoutView="100" workbookViewId="0" topLeftCell="A1305">
      <selection activeCell="C1335" sqref="C1335"/>
    </sheetView>
  </sheetViews>
  <sheetFormatPr defaultColWidth="9.00390625" defaultRowHeight="13.5"/>
  <cols>
    <col min="1" max="1" width="36.875" style="132" customWidth="1"/>
    <col min="2" max="2" width="20.375" style="131" customWidth="1"/>
    <col min="3" max="3" width="18.25390625" style="241" customWidth="1"/>
    <col min="4" max="250" width="9.00390625" style="132" customWidth="1"/>
    <col min="251" max="16384" width="9.00390625" style="133" customWidth="1"/>
  </cols>
  <sheetData>
    <row r="1" ht="14.25">
      <c r="A1" s="130"/>
    </row>
    <row r="2" spans="1:2" ht="20.25">
      <c r="A2" s="274" t="s">
        <v>1337</v>
      </c>
      <c r="B2" s="275"/>
    </row>
    <row r="3" spans="1:2" ht="14.25">
      <c r="A3" s="134"/>
      <c r="B3" s="135" t="s">
        <v>44</v>
      </c>
    </row>
    <row r="4" spans="1:250" s="139" customFormat="1" ht="14.25">
      <c r="A4" s="136" t="s">
        <v>127</v>
      </c>
      <c r="B4" s="137" t="s">
        <v>96</v>
      </c>
      <c r="C4" s="242" t="s">
        <v>1338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3" ht="18.75" customHeight="1">
      <c r="A5" s="140" t="s">
        <v>317</v>
      </c>
      <c r="B5" s="141">
        <v>38209</v>
      </c>
      <c r="C5" s="243">
        <f>C6+C18+C27+C39+C51+C62+C73+C85+C94+C104+C119+C128+C139+C151+C161+C174+C181+C188+C197+C203+C210+C218+C225+C231+C237+C243+C249+C255</f>
        <v>43842</v>
      </c>
    </row>
    <row r="6" spans="1:3" ht="18.75" customHeight="1">
      <c r="A6" s="142" t="s">
        <v>318</v>
      </c>
      <c r="B6" s="141">
        <v>881</v>
      </c>
      <c r="C6" s="243">
        <v>977</v>
      </c>
    </row>
    <row r="7" spans="1:3" ht="18.75" customHeight="1">
      <c r="A7" s="142" t="s">
        <v>319</v>
      </c>
      <c r="B7" s="141">
        <v>376</v>
      </c>
      <c r="C7" s="243">
        <v>396</v>
      </c>
    </row>
    <row r="8" spans="1:3" ht="18.75" customHeight="1">
      <c r="A8" s="142" t="s">
        <v>320</v>
      </c>
      <c r="B8" s="141">
        <v>194</v>
      </c>
      <c r="C8" s="243">
        <v>220</v>
      </c>
    </row>
    <row r="9" spans="1:3" ht="18.75" customHeight="1">
      <c r="A9" s="143" t="s">
        <v>321</v>
      </c>
      <c r="B9" s="141">
        <v>0</v>
      </c>
      <c r="C9" s="243"/>
    </row>
    <row r="10" spans="1:3" ht="18.75" customHeight="1">
      <c r="A10" s="143" t="s">
        <v>322</v>
      </c>
      <c r="B10" s="141">
        <v>0</v>
      </c>
      <c r="C10" s="243"/>
    </row>
    <row r="11" spans="1:3" ht="18.75" customHeight="1">
      <c r="A11" s="143" t="s">
        <v>323</v>
      </c>
      <c r="B11" s="141">
        <v>0</v>
      </c>
      <c r="C11" s="243"/>
    </row>
    <row r="12" spans="1:3" ht="18.75" customHeight="1">
      <c r="A12" s="140" t="s">
        <v>324</v>
      </c>
      <c r="B12" s="141">
        <v>99</v>
      </c>
      <c r="C12" s="243">
        <v>105</v>
      </c>
    </row>
    <row r="13" spans="1:3" ht="18.75" customHeight="1">
      <c r="A13" s="140" t="s">
        <v>325</v>
      </c>
      <c r="B13" s="141">
        <v>0</v>
      </c>
      <c r="C13" s="243"/>
    </row>
    <row r="14" spans="1:3" ht="18.75" customHeight="1">
      <c r="A14" s="140" t="s">
        <v>326</v>
      </c>
      <c r="B14" s="141">
        <v>212</v>
      </c>
      <c r="C14" s="243">
        <v>256</v>
      </c>
    </row>
    <row r="15" spans="1:3" ht="18.75" customHeight="1">
      <c r="A15" s="140" t="s">
        <v>327</v>
      </c>
      <c r="B15" s="141">
        <v>0</v>
      </c>
      <c r="C15" s="243"/>
    </row>
    <row r="16" spans="1:3" ht="18.75" customHeight="1">
      <c r="A16" s="140" t="s">
        <v>328</v>
      </c>
      <c r="B16" s="141">
        <v>0</v>
      </c>
      <c r="C16" s="243"/>
    </row>
    <row r="17" spans="1:3" ht="18.75" customHeight="1">
      <c r="A17" s="140" t="s">
        <v>329</v>
      </c>
      <c r="B17" s="141">
        <v>0</v>
      </c>
      <c r="C17" s="243"/>
    </row>
    <row r="18" spans="1:3" ht="18.75" customHeight="1">
      <c r="A18" s="142" t="s">
        <v>330</v>
      </c>
      <c r="B18" s="141">
        <v>557</v>
      </c>
      <c r="C18" s="243">
        <v>640</v>
      </c>
    </row>
    <row r="19" spans="1:3" ht="18.75" customHeight="1">
      <c r="A19" s="142" t="s">
        <v>319</v>
      </c>
      <c r="B19" s="141">
        <v>284</v>
      </c>
      <c r="C19" s="243">
        <v>345</v>
      </c>
    </row>
    <row r="20" spans="1:3" ht="18.75" customHeight="1">
      <c r="A20" s="142" t="s">
        <v>320</v>
      </c>
      <c r="B20" s="141">
        <v>273</v>
      </c>
      <c r="C20" s="243">
        <v>295</v>
      </c>
    </row>
    <row r="21" spans="1:3" ht="18.75" customHeight="1">
      <c r="A21" s="143" t="s">
        <v>321</v>
      </c>
      <c r="B21" s="141">
        <v>0</v>
      </c>
      <c r="C21" s="243"/>
    </row>
    <row r="22" spans="1:3" ht="18.75" customHeight="1">
      <c r="A22" s="143" t="s">
        <v>331</v>
      </c>
      <c r="B22" s="141">
        <v>0</v>
      </c>
      <c r="C22" s="243"/>
    </row>
    <row r="23" spans="1:3" ht="18.75" customHeight="1">
      <c r="A23" s="143" t="s">
        <v>332</v>
      </c>
      <c r="B23" s="141">
        <v>0</v>
      </c>
      <c r="C23" s="243"/>
    </row>
    <row r="24" spans="1:3" ht="18.75" customHeight="1">
      <c r="A24" s="143" t="s">
        <v>333</v>
      </c>
      <c r="B24" s="141">
        <v>0</v>
      </c>
      <c r="C24" s="243"/>
    </row>
    <row r="25" spans="1:3" ht="18.75" customHeight="1">
      <c r="A25" s="143" t="s">
        <v>328</v>
      </c>
      <c r="B25" s="141">
        <v>0</v>
      </c>
      <c r="C25" s="243"/>
    </row>
    <row r="26" spans="1:3" ht="18.75" customHeight="1">
      <c r="A26" s="143" t="s">
        <v>334</v>
      </c>
      <c r="B26" s="141">
        <v>0</v>
      </c>
      <c r="C26" s="243"/>
    </row>
    <row r="27" spans="1:3" ht="18.75" customHeight="1">
      <c r="A27" s="142" t="s">
        <v>335</v>
      </c>
      <c r="B27" s="141">
        <v>13860</v>
      </c>
      <c r="C27" s="243">
        <v>15460</v>
      </c>
    </row>
    <row r="28" spans="1:3" ht="18.75" customHeight="1">
      <c r="A28" s="142" t="s">
        <v>319</v>
      </c>
      <c r="B28" s="141">
        <v>6351</v>
      </c>
      <c r="C28" s="243">
        <v>7084</v>
      </c>
    </row>
    <row r="29" spans="1:3" ht="18.75" customHeight="1">
      <c r="A29" s="142" t="s">
        <v>320</v>
      </c>
      <c r="B29" s="141">
        <v>5787</v>
      </c>
      <c r="C29" s="243">
        <v>6371</v>
      </c>
    </row>
    <row r="30" spans="1:3" ht="18.75" customHeight="1">
      <c r="A30" s="143" t="s">
        <v>321</v>
      </c>
      <c r="B30" s="141">
        <v>0</v>
      </c>
      <c r="C30" s="243"/>
    </row>
    <row r="31" spans="1:3" ht="18.75" customHeight="1">
      <c r="A31" s="143" t="s">
        <v>336</v>
      </c>
      <c r="B31" s="141">
        <v>0</v>
      </c>
      <c r="C31" s="243"/>
    </row>
    <row r="32" spans="1:3" ht="18.75" customHeight="1">
      <c r="A32" s="143" t="s">
        <v>337</v>
      </c>
      <c r="B32" s="141">
        <v>0</v>
      </c>
      <c r="C32" s="243"/>
    </row>
    <row r="33" spans="1:3" ht="18.75" customHeight="1">
      <c r="A33" s="142" t="s">
        <v>338</v>
      </c>
      <c r="B33" s="141">
        <v>0</v>
      </c>
      <c r="C33" s="243"/>
    </row>
    <row r="34" spans="1:3" ht="18.75" customHeight="1">
      <c r="A34" s="142" t="s">
        <v>339</v>
      </c>
      <c r="B34" s="141">
        <v>51</v>
      </c>
      <c r="C34" s="243">
        <v>125</v>
      </c>
    </row>
    <row r="35" spans="1:3" ht="18.75" customHeight="1">
      <c r="A35" s="142" t="s">
        <v>340</v>
      </c>
      <c r="B35" s="141">
        <v>1671</v>
      </c>
      <c r="C35" s="243">
        <v>1880</v>
      </c>
    </row>
    <row r="36" spans="1:3" ht="18.75" customHeight="1">
      <c r="A36" s="143" t="s">
        <v>341</v>
      </c>
      <c r="B36" s="141">
        <v>0</v>
      </c>
      <c r="C36" s="243"/>
    </row>
    <row r="37" spans="1:3" ht="18.75" customHeight="1">
      <c r="A37" s="143" t="s">
        <v>328</v>
      </c>
      <c r="B37" s="141">
        <v>0</v>
      </c>
      <c r="C37" s="243"/>
    </row>
    <row r="38" spans="1:3" ht="18.75" customHeight="1">
      <c r="A38" s="143" t="s">
        <v>342</v>
      </c>
      <c r="B38" s="141">
        <v>0</v>
      </c>
      <c r="C38" s="243"/>
    </row>
    <row r="39" spans="1:3" ht="18.75" customHeight="1">
      <c r="A39" s="142" t="s">
        <v>343</v>
      </c>
      <c r="B39" s="141">
        <v>1076</v>
      </c>
      <c r="C39" s="243">
        <v>1215</v>
      </c>
    </row>
    <row r="40" spans="1:3" ht="18.75" customHeight="1">
      <c r="A40" s="142" t="s">
        <v>319</v>
      </c>
      <c r="B40" s="141">
        <v>401</v>
      </c>
      <c r="C40" s="243">
        <v>516</v>
      </c>
    </row>
    <row r="41" spans="1:3" ht="18.75" customHeight="1">
      <c r="A41" s="142" t="s">
        <v>320</v>
      </c>
      <c r="B41" s="141">
        <v>675</v>
      </c>
      <c r="C41" s="243">
        <v>699</v>
      </c>
    </row>
    <row r="42" spans="1:3" ht="18.75" customHeight="1">
      <c r="A42" s="143" t="s">
        <v>321</v>
      </c>
      <c r="B42" s="141">
        <v>0</v>
      </c>
      <c r="C42" s="243"/>
    </row>
    <row r="43" spans="1:3" ht="18.75" customHeight="1">
      <c r="A43" s="143" t="s">
        <v>344</v>
      </c>
      <c r="B43" s="141">
        <v>0</v>
      </c>
      <c r="C43" s="243"/>
    </row>
    <row r="44" spans="1:3" ht="18.75" customHeight="1">
      <c r="A44" s="143" t="s">
        <v>345</v>
      </c>
      <c r="B44" s="141">
        <v>0</v>
      </c>
      <c r="C44" s="243"/>
    </row>
    <row r="45" spans="1:3" ht="18.75" customHeight="1">
      <c r="A45" s="142" t="s">
        <v>346</v>
      </c>
      <c r="B45" s="141">
        <v>0</v>
      </c>
      <c r="C45" s="243"/>
    </row>
    <row r="46" spans="1:3" ht="18.75" customHeight="1">
      <c r="A46" s="142" t="s">
        <v>347</v>
      </c>
      <c r="B46" s="141">
        <v>0</v>
      </c>
      <c r="C46" s="243"/>
    </row>
    <row r="47" spans="1:3" ht="18.75" customHeight="1">
      <c r="A47" s="142" t="s">
        <v>348</v>
      </c>
      <c r="B47" s="141">
        <v>0</v>
      </c>
      <c r="C47" s="243"/>
    </row>
    <row r="48" spans="1:3" ht="18.75" customHeight="1">
      <c r="A48" s="142" t="s">
        <v>349</v>
      </c>
      <c r="B48" s="141">
        <v>0</v>
      </c>
      <c r="C48" s="243"/>
    </row>
    <row r="49" spans="1:3" ht="18.75" customHeight="1">
      <c r="A49" s="142" t="s">
        <v>328</v>
      </c>
      <c r="B49" s="141">
        <v>0</v>
      </c>
      <c r="C49" s="243"/>
    </row>
    <row r="50" spans="1:3" ht="18.75" customHeight="1">
      <c r="A50" s="143" t="s">
        <v>350</v>
      </c>
      <c r="B50" s="141">
        <v>0</v>
      </c>
      <c r="C50" s="243"/>
    </row>
    <row r="51" spans="1:3" ht="18.75" customHeight="1">
      <c r="A51" s="143" t="s">
        <v>351</v>
      </c>
      <c r="B51" s="141">
        <v>501</v>
      </c>
      <c r="C51" s="243">
        <v>540</v>
      </c>
    </row>
    <row r="52" spans="1:3" ht="18.75" customHeight="1">
      <c r="A52" s="143" t="s">
        <v>319</v>
      </c>
      <c r="B52" s="141">
        <v>171</v>
      </c>
      <c r="C52" s="243">
        <v>200</v>
      </c>
    </row>
    <row r="53" spans="1:3" ht="18.75" customHeight="1">
      <c r="A53" s="140" t="s">
        <v>320</v>
      </c>
      <c r="B53" s="141">
        <v>130</v>
      </c>
      <c r="C53" s="243">
        <v>140</v>
      </c>
    </row>
    <row r="54" spans="1:3" ht="18.75" customHeight="1">
      <c r="A54" s="142" t="s">
        <v>321</v>
      </c>
      <c r="B54" s="141">
        <v>0</v>
      </c>
      <c r="C54" s="243"/>
    </row>
    <row r="55" spans="1:3" ht="18.75" customHeight="1">
      <c r="A55" s="142" t="s">
        <v>352</v>
      </c>
      <c r="B55" s="141">
        <v>0</v>
      </c>
      <c r="C55" s="243"/>
    </row>
    <row r="56" spans="1:3" ht="18.75" customHeight="1">
      <c r="A56" s="142" t="s">
        <v>353</v>
      </c>
      <c r="B56" s="141">
        <v>0</v>
      </c>
      <c r="C56" s="243"/>
    </row>
    <row r="57" spans="1:3" ht="18.75" customHeight="1">
      <c r="A57" s="143" t="s">
        <v>354</v>
      </c>
      <c r="B57" s="141">
        <v>0</v>
      </c>
      <c r="C57" s="243"/>
    </row>
    <row r="58" spans="1:3" ht="18.75" customHeight="1">
      <c r="A58" s="143" t="s">
        <v>355</v>
      </c>
      <c r="B58" s="141">
        <v>200</v>
      </c>
      <c r="C58" s="243">
        <v>200</v>
      </c>
    </row>
    <row r="59" spans="1:3" ht="18.75" customHeight="1">
      <c r="A59" s="143" t="s">
        <v>356</v>
      </c>
      <c r="B59" s="141">
        <v>0</v>
      </c>
      <c r="C59" s="243"/>
    </row>
    <row r="60" spans="1:3" ht="18.75" customHeight="1">
      <c r="A60" s="142" t="s">
        <v>328</v>
      </c>
      <c r="B60" s="141">
        <v>0</v>
      </c>
      <c r="C60" s="243"/>
    </row>
    <row r="61" spans="1:3" ht="18.75" customHeight="1">
      <c r="A61" s="142" t="s">
        <v>357</v>
      </c>
      <c r="B61" s="141">
        <v>0</v>
      </c>
      <c r="C61" s="243"/>
    </row>
    <row r="62" spans="1:3" ht="18.75" customHeight="1">
      <c r="A62" s="142" t="s">
        <v>358</v>
      </c>
      <c r="B62" s="141">
        <v>4721</v>
      </c>
      <c r="C62" s="243">
        <v>4846</v>
      </c>
    </row>
    <row r="63" spans="1:3" ht="18.75" customHeight="1">
      <c r="A63" s="143" t="s">
        <v>319</v>
      </c>
      <c r="B63" s="141">
        <v>1931</v>
      </c>
      <c r="C63" s="243">
        <v>2032</v>
      </c>
    </row>
    <row r="64" spans="1:3" ht="18.75" customHeight="1">
      <c r="A64" s="144" t="s">
        <v>320</v>
      </c>
      <c r="B64" s="141">
        <v>2790</v>
      </c>
      <c r="C64" s="243">
        <v>2814</v>
      </c>
    </row>
    <row r="65" spans="1:3" ht="18.75" customHeight="1">
      <c r="A65" s="144" t="s">
        <v>321</v>
      </c>
      <c r="B65" s="141">
        <v>0</v>
      </c>
      <c r="C65" s="243"/>
    </row>
    <row r="66" spans="1:3" ht="18.75" customHeight="1">
      <c r="A66" s="144" t="s">
        <v>359</v>
      </c>
      <c r="B66" s="141">
        <v>0</v>
      </c>
      <c r="C66" s="243"/>
    </row>
    <row r="67" spans="1:3" ht="18.75" customHeight="1">
      <c r="A67" s="144" t="s">
        <v>360</v>
      </c>
      <c r="B67" s="141">
        <v>0</v>
      </c>
      <c r="C67" s="243"/>
    </row>
    <row r="68" spans="1:3" ht="18.75" customHeight="1">
      <c r="A68" s="144" t="s">
        <v>361</v>
      </c>
      <c r="B68" s="141">
        <v>0</v>
      </c>
      <c r="C68" s="243"/>
    </row>
    <row r="69" spans="1:3" ht="18.75" customHeight="1">
      <c r="A69" s="142" t="s">
        <v>362</v>
      </c>
      <c r="B69" s="141">
        <v>0</v>
      </c>
      <c r="C69" s="243"/>
    </row>
    <row r="70" spans="1:3" ht="18.75" customHeight="1">
      <c r="A70" s="143" t="s">
        <v>363</v>
      </c>
      <c r="B70" s="141">
        <v>0</v>
      </c>
      <c r="C70" s="243"/>
    </row>
    <row r="71" spans="1:3" ht="18.75" customHeight="1">
      <c r="A71" s="143" t="s">
        <v>328</v>
      </c>
      <c r="B71" s="141">
        <v>0</v>
      </c>
      <c r="C71" s="243"/>
    </row>
    <row r="72" spans="1:3" ht="18.75" customHeight="1">
      <c r="A72" s="143" t="s">
        <v>364</v>
      </c>
      <c r="B72" s="141">
        <v>0</v>
      </c>
      <c r="C72" s="243"/>
    </row>
    <row r="73" spans="1:3" ht="18.75" customHeight="1">
      <c r="A73" s="142" t="s">
        <v>365</v>
      </c>
      <c r="B73" s="141">
        <v>5500</v>
      </c>
      <c r="C73" s="243">
        <v>6400</v>
      </c>
    </row>
    <row r="74" spans="1:3" ht="18.75" customHeight="1">
      <c r="A74" s="142" t="s">
        <v>319</v>
      </c>
      <c r="B74" s="141">
        <v>3500</v>
      </c>
      <c r="C74" s="243">
        <v>4400</v>
      </c>
    </row>
    <row r="75" spans="1:3" ht="18.75" customHeight="1">
      <c r="A75" s="142" t="s">
        <v>320</v>
      </c>
      <c r="B75" s="141">
        <v>2000</v>
      </c>
      <c r="C75" s="243">
        <v>2000</v>
      </c>
    </row>
    <row r="76" spans="1:3" ht="18.75" customHeight="1">
      <c r="A76" s="143" t="s">
        <v>321</v>
      </c>
      <c r="B76" s="141">
        <v>0</v>
      </c>
      <c r="C76" s="243"/>
    </row>
    <row r="77" spans="1:3" ht="18.75" customHeight="1">
      <c r="A77" s="143" t="s">
        <v>366</v>
      </c>
      <c r="B77" s="141">
        <v>0</v>
      </c>
      <c r="C77" s="243"/>
    </row>
    <row r="78" spans="1:3" ht="18.75" customHeight="1">
      <c r="A78" s="143" t="s">
        <v>367</v>
      </c>
      <c r="B78" s="141">
        <v>0</v>
      </c>
      <c r="C78" s="243"/>
    </row>
    <row r="79" spans="1:3" ht="18.75" customHeight="1">
      <c r="A79" s="140" t="s">
        <v>368</v>
      </c>
      <c r="B79" s="141">
        <v>0</v>
      </c>
      <c r="C79" s="243"/>
    </row>
    <row r="80" spans="1:3" ht="18.75" customHeight="1">
      <c r="A80" s="142" t="s">
        <v>369</v>
      </c>
      <c r="B80" s="141">
        <v>0</v>
      </c>
      <c r="C80" s="243"/>
    </row>
    <row r="81" spans="1:3" ht="18.75" customHeight="1">
      <c r="A81" s="142" t="s">
        <v>370</v>
      </c>
      <c r="B81" s="141">
        <v>0</v>
      </c>
      <c r="C81" s="243"/>
    </row>
    <row r="82" spans="1:3" ht="18.75" customHeight="1">
      <c r="A82" s="142" t="s">
        <v>362</v>
      </c>
      <c r="B82" s="141">
        <v>0</v>
      </c>
      <c r="C82" s="243"/>
    </row>
    <row r="83" spans="1:3" ht="18.75" customHeight="1">
      <c r="A83" s="143" t="s">
        <v>328</v>
      </c>
      <c r="B83" s="141">
        <v>0</v>
      </c>
      <c r="C83" s="243"/>
    </row>
    <row r="84" spans="1:3" ht="18.75" customHeight="1">
      <c r="A84" s="143" t="s">
        <v>371</v>
      </c>
      <c r="B84" s="141">
        <v>0</v>
      </c>
      <c r="C84" s="243"/>
    </row>
    <row r="85" spans="1:3" ht="18.75" customHeight="1">
      <c r="A85" s="143" t="s">
        <v>372</v>
      </c>
      <c r="B85" s="141">
        <v>633</v>
      </c>
      <c r="C85" s="243">
        <v>929</v>
      </c>
    </row>
    <row r="86" spans="1:3" ht="18.75" customHeight="1">
      <c r="A86" s="142" t="s">
        <v>319</v>
      </c>
      <c r="B86" s="141">
        <v>263</v>
      </c>
      <c r="C86" s="243">
        <v>315</v>
      </c>
    </row>
    <row r="87" spans="1:3" ht="18.75" customHeight="1">
      <c r="A87" s="142" t="s">
        <v>320</v>
      </c>
      <c r="B87" s="141">
        <v>370</v>
      </c>
      <c r="C87" s="243">
        <v>614</v>
      </c>
    </row>
    <row r="88" spans="1:3" ht="18.75" customHeight="1">
      <c r="A88" s="142" t="s">
        <v>321</v>
      </c>
      <c r="B88" s="141">
        <v>0</v>
      </c>
      <c r="C88" s="243"/>
    </row>
    <row r="89" spans="1:3" ht="18.75" customHeight="1">
      <c r="A89" s="143" t="s">
        <v>373</v>
      </c>
      <c r="B89" s="141">
        <v>0</v>
      </c>
      <c r="C89" s="243"/>
    </row>
    <row r="90" spans="1:3" ht="18.75" customHeight="1">
      <c r="A90" s="143" t="s">
        <v>374</v>
      </c>
      <c r="B90" s="141">
        <v>0</v>
      </c>
      <c r="C90" s="243"/>
    </row>
    <row r="91" spans="1:3" ht="18.75" customHeight="1">
      <c r="A91" s="143" t="s">
        <v>362</v>
      </c>
      <c r="B91" s="141">
        <v>0</v>
      </c>
      <c r="C91" s="243"/>
    </row>
    <row r="92" spans="1:3" ht="18.75" customHeight="1">
      <c r="A92" s="143" t="s">
        <v>328</v>
      </c>
      <c r="B92" s="141">
        <v>0</v>
      </c>
      <c r="C92" s="243"/>
    </row>
    <row r="93" spans="1:3" ht="18.75" customHeight="1">
      <c r="A93" s="140" t="s">
        <v>375</v>
      </c>
      <c r="B93" s="141">
        <v>0</v>
      </c>
      <c r="C93" s="243"/>
    </row>
    <row r="94" spans="1:3" ht="18.75" customHeight="1">
      <c r="A94" s="142" t="s">
        <v>376</v>
      </c>
      <c r="B94" s="141">
        <v>0</v>
      </c>
      <c r="C94" s="243"/>
    </row>
    <row r="95" spans="1:3" ht="18.75" customHeight="1">
      <c r="A95" s="142" t="s">
        <v>319</v>
      </c>
      <c r="B95" s="141">
        <v>0</v>
      </c>
      <c r="C95" s="243"/>
    </row>
    <row r="96" spans="1:3" ht="18.75" customHeight="1">
      <c r="A96" s="143" t="s">
        <v>320</v>
      </c>
      <c r="B96" s="141">
        <v>0</v>
      </c>
      <c r="C96" s="243"/>
    </row>
    <row r="97" spans="1:3" ht="18.75" customHeight="1">
      <c r="A97" s="143" t="s">
        <v>321</v>
      </c>
      <c r="B97" s="141">
        <v>0</v>
      </c>
      <c r="C97" s="243"/>
    </row>
    <row r="98" spans="1:3" ht="18.75" customHeight="1">
      <c r="A98" s="143" t="s">
        <v>377</v>
      </c>
      <c r="B98" s="141">
        <v>0</v>
      </c>
      <c r="C98" s="243"/>
    </row>
    <row r="99" spans="1:3" ht="18.75" customHeight="1">
      <c r="A99" s="142" t="s">
        <v>378</v>
      </c>
      <c r="B99" s="141">
        <v>0</v>
      </c>
      <c r="C99" s="243"/>
    </row>
    <row r="100" spans="1:3" ht="18.75" customHeight="1">
      <c r="A100" s="142" t="s">
        <v>379</v>
      </c>
      <c r="B100" s="141">
        <v>0</v>
      </c>
      <c r="C100" s="243"/>
    </row>
    <row r="101" spans="1:3" ht="18.75" customHeight="1">
      <c r="A101" s="142" t="s">
        <v>362</v>
      </c>
      <c r="B101" s="141">
        <v>0</v>
      </c>
      <c r="C101" s="243"/>
    </row>
    <row r="102" spans="1:3" ht="18.75" customHeight="1">
      <c r="A102" s="143" t="s">
        <v>328</v>
      </c>
      <c r="B102" s="141">
        <v>0</v>
      </c>
      <c r="C102" s="243"/>
    </row>
    <row r="103" spans="1:3" ht="18.75" customHeight="1">
      <c r="A103" s="143" t="s">
        <v>380</v>
      </c>
      <c r="B103" s="141">
        <v>0</v>
      </c>
      <c r="C103" s="243"/>
    </row>
    <row r="104" spans="1:3" ht="18.75" customHeight="1">
      <c r="A104" s="143" t="s">
        <v>381</v>
      </c>
      <c r="B104" s="141">
        <v>1014</v>
      </c>
      <c r="C104" s="243">
        <v>1212</v>
      </c>
    </row>
    <row r="105" spans="1:3" ht="18.75" customHeight="1">
      <c r="A105" s="143" t="s">
        <v>319</v>
      </c>
      <c r="B105" s="141">
        <v>83</v>
      </c>
      <c r="C105" s="243">
        <v>868</v>
      </c>
    </row>
    <row r="106" spans="1:3" ht="18.75" customHeight="1">
      <c r="A106" s="142" t="s">
        <v>320</v>
      </c>
      <c r="B106" s="141">
        <v>861</v>
      </c>
      <c r="C106" s="243">
        <v>324</v>
      </c>
    </row>
    <row r="107" spans="1:3" ht="18.75" customHeight="1">
      <c r="A107" s="142" t="s">
        <v>321</v>
      </c>
      <c r="B107" s="141">
        <v>0</v>
      </c>
      <c r="C107" s="243"/>
    </row>
    <row r="108" spans="1:3" ht="18.75" customHeight="1">
      <c r="A108" s="142" t="s">
        <v>382</v>
      </c>
      <c r="B108" s="141">
        <v>0</v>
      </c>
      <c r="C108" s="243"/>
    </row>
    <row r="109" spans="1:3" ht="18.75" customHeight="1">
      <c r="A109" s="143" t="s">
        <v>383</v>
      </c>
      <c r="B109" s="141">
        <v>0</v>
      </c>
      <c r="C109" s="243"/>
    </row>
    <row r="110" spans="1:3" ht="18.75" customHeight="1">
      <c r="A110" s="143" t="s">
        <v>384</v>
      </c>
      <c r="B110" s="141">
        <v>0</v>
      </c>
      <c r="C110" s="243"/>
    </row>
    <row r="111" spans="1:3" ht="18.75" customHeight="1">
      <c r="A111" s="143" t="s">
        <v>385</v>
      </c>
      <c r="B111" s="141">
        <v>0</v>
      </c>
      <c r="C111" s="243"/>
    </row>
    <row r="112" spans="1:3" ht="18.75" customHeight="1">
      <c r="A112" s="142" t="s">
        <v>386</v>
      </c>
      <c r="B112" s="141">
        <v>0</v>
      </c>
      <c r="C112" s="243"/>
    </row>
    <row r="113" spans="1:3" ht="18.75" customHeight="1">
      <c r="A113" s="142" t="s">
        <v>387</v>
      </c>
      <c r="B113" s="141">
        <v>70</v>
      </c>
      <c r="C113" s="243">
        <v>20</v>
      </c>
    </row>
    <row r="114" spans="1:3" ht="18.75" customHeight="1">
      <c r="A114" s="142" t="s">
        <v>388</v>
      </c>
      <c r="B114" s="141">
        <v>0</v>
      </c>
      <c r="C114" s="243"/>
    </row>
    <row r="115" spans="1:3" ht="18.75" customHeight="1">
      <c r="A115" s="143" t="s">
        <v>389</v>
      </c>
      <c r="B115" s="141">
        <v>0</v>
      </c>
      <c r="C115" s="243"/>
    </row>
    <row r="116" spans="1:3" ht="18.75" customHeight="1">
      <c r="A116" s="143" t="s">
        <v>390</v>
      </c>
      <c r="B116" s="141">
        <v>0</v>
      </c>
      <c r="C116" s="243"/>
    </row>
    <row r="117" spans="1:3" ht="18.75" customHeight="1">
      <c r="A117" s="143" t="s">
        <v>328</v>
      </c>
      <c r="B117" s="141">
        <v>0</v>
      </c>
      <c r="C117" s="243"/>
    </row>
    <row r="118" spans="1:3" ht="18.75" customHeight="1">
      <c r="A118" s="143" t="s">
        <v>391</v>
      </c>
      <c r="B118" s="141">
        <v>0</v>
      </c>
      <c r="C118" s="243"/>
    </row>
    <row r="119" spans="1:3" ht="18.75" customHeight="1">
      <c r="A119" s="140" t="s">
        <v>392</v>
      </c>
      <c r="B119" s="141">
        <v>1009</v>
      </c>
      <c r="C119" s="243">
        <v>1724</v>
      </c>
    </row>
    <row r="120" spans="1:3" ht="18.75" customHeight="1">
      <c r="A120" s="142" t="s">
        <v>319</v>
      </c>
      <c r="B120" s="141">
        <v>379</v>
      </c>
      <c r="C120" s="243">
        <v>490</v>
      </c>
    </row>
    <row r="121" spans="1:3" ht="18.75" customHeight="1">
      <c r="A121" s="142" t="s">
        <v>320</v>
      </c>
      <c r="B121" s="141">
        <v>630</v>
      </c>
      <c r="C121" s="243">
        <v>1234</v>
      </c>
    </row>
    <row r="122" spans="1:3" ht="18.75" customHeight="1">
      <c r="A122" s="142" t="s">
        <v>321</v>
      </c>
      <c r="B122" s="141">
        <v>0</v>
      </c>
      <c r="C122" s="243"/>
    </row>
    <row r="123" spans="1:3" ht="18.75" customHeight="1">
      <c r="A123" s="143" t="s">
        <v>393</v>
      </c>
      <c r="B123" s="141">
        <v>0</v>
      </c>
      <c r="C123" s="243"/>
    </row>
    <row r="124" spans="1:3" ht="18.75" customHeight="1">
      <c r="A124" s="143" t="s">
        <v>394</v>
      </c>
      <c r="B124" s="141">
        <v>0</v>
      </c>
      <c r="C124" s="243"/>
    </row>
    <row r="125" spans="1:3" ht="18.75" customHeight="1">
      <c r="A125" s="143" t="s">
        <v>395</v>
      </c>
      <c r="B125" s="141">
        <v>0</v>
      </c>
      <c r="C125" s="243"/>
    </row>
    <row r="126" spans="1:3" ht="18.75" customHeight="1">
      <c r="A126" s="142" t="s">
        <v>328</v>
      </c>
      <c r="B126" s="141">
        <v>0</v>
      </c>
      <c r="C126" s="243"/>
    </row>
    <row r="127" spans="1:3" ht="18.75" customHeight="1">
      <c r="A127" s="142" t="s">
        <v>396</v>
      </c>
      <c r="B127" s="141">
        <v>0</v>
      </c>
      <c r="C127" s="243"/>
    </row>
    <row r="128" spans="1:3" ht="18.75" customHeight="1">
      <c r="A128" s="140" t="s">
        <v>397</v>
      </c>
      <c r="B128" s="141">
        <v>509</v>
      </c>
      <c r="C128" s="243">
        <v>904</v>
      </c>
    </row>
    <row r="129" spans="1:3" ht="18.75" customHeight="1">
      <c r="A129" s="142" t="s">
        <v>319</v>
      </c>
      <c r="B129" s="141">
        <v>369</v>
      </c>
      <c r="C129" s="243">
        <v>404</v>
      </c>
    </row>
    <row r="130" spans="1:3" ht="18.75" customHeight="1">
      <c r="A130" s="142" t="s">
        <v>320</v>
      </c>
      <c r="B130" s="141">
        <v>140</v>
      </c>
      <c r="C130" s="243">
        <v>500</v>
      </c>
    </row>
    <row r="131" spans="1:3" ht="18.75" customHeight="1">
      <c r="A131" s="142" t="s">
        <v>321</v>
      </c>
      <c r="B131" s="141">
        <v>0</v>
      </c>
      <c r="C131" s="243"/>
    </row>
    <row r="132" spans="1:3" ht="18.75" customHeight="1">
      <c r="A132" s="143" t="s">
        <v>398</v>
      </c>
      <c r="B132" s="141">
        <v>0</v>
      </c>
      <c r="C132" s="243"/>
    </row>
    <row r="133" spans="1:3" ht="18.75" customHeight="1">
      <c r="A133" s="143" t="s">
        <v>399</v>
      </c>
      <c r="B133" s="141">
        <v>0</v>
      </c>
      <c r="C133" s="243"/>
    </row>
    <row r="134" spans="1:3" ht="18.75" customHeight="1">
      <c r="A134" s="143" t="s">
        <v>400</v>
      </c>
      <c r="B134" s="141">
        <v>0</v>
      </c>
      <c r="C134" s="243"/>
    </row>
    <row r="135" spans="1:3" ht="18.75" customHeight="1">
      <c r="A135" s="142" t="s">
        <v>401</v>
      </c>
      <c r="B135" s="141">
        <v>0</v>
      </c>
      <c r="C135" s="243"/>
    </row>
    <row r="136" spans="1:3" ht="18.75" customHeight="1">
      <c r="A136" s="142" t="s">
        <v>402</v>
      </c>
      <c r="B136" s="141">
        <v>0</v>
      </c>
      <c r="C136" s="243"/>
    </row>
    <row r="137" spans="1:3" ht="18.75" customHeight="1">
      <c r="A137" s="142" t="s">
        <v>328</v>
      </c>
      <c r="B137" s="141">
        <v>0</v>
      </c>
      <c r="C137" s="243"/>
    </row>
    <row r="138" spans="1:3" ht="18.75" customHeight="1">
      <c r="A138" s="143" t="s">
        <v>403</v>
      </c>
      <c r="B138" s="141">
        <v>0</v>
      </c>
      <c r="C138" s="243"/>
    </row>
    <row r="139" spans="1:3" ht="18.75" customHeight="1">
      <c r="A139" s="143" t="s">
        <v>404</v>
      </c>
      <c r="B139" s="141">
        <v>0</v>
      </c>
      <c r="C139" s="243"/>
    </row>
    <row r="140" spans="1:3" ht="18.75" customHeight="1">
      <c r="A140" s="143" t="s">
        <v>319</v>
      </c>
      <c r="B140" s="141">
        <v>0</v>
      </c>
      <c r="C140" s="243"/>
    </row>
    <row r="141" spans="1:3" ht="18.75" customHeight="1">
      <c r="A141" s="140" t="s">
        <v>320</v>
      </c>
      <c r="B141" s="141">
        <v>0</v>
      </c>
      <c r="C141" s="243"/>
    </row>
    <row r="142" spans="1:3" ht="18.75" customHeight="1">
      <c r="A142" s="142" t="s">
        <v>321</v>
      </c>
      <c r="B142" s="141">
        <v>0</v>
      </c>
      <c r="C142" s="243"/>
    </row>
    <row r="143" spans="1:3" ht="18.75" customHeight="1">
      <c r="A143" s="142" t="s">
        <v>405</v>
      </c>
      <c r="B143" s="141">
        <v>0</v>
      </c>
      <c r="C143" s="243"/>
    </row>
    <row r="144" spans="1:3" ht="18.75" customHeight="1">
      <c r="A144" s="142" t="s">
        <v>406</v>
      </c>
      <c r="B144" s="141">
        <v>0</v>
      </c>
      <c r="C144" s="243"/>
    </row>
    <row r="145" spans="1:3" ht="18.75" customHeight="1">
      <c r="A145" s="143" t="s">
        <v>407</v>
      </c>
      <c r="B145" s="141">
        <v>0</v>
      </c>
      <c r="C145" s="243"/>
    </row>
    <row r="146" spans="1:3" ht="18.75" customHeight="1">
      <c r="A146" s="143" t="s">
        <v>408</v>
      </c>
      <c r="B146" s="141">
        <v>0</v>
      </c>
      <c r="C146" s="243"/>
    </row>
    <row r="147" spans="1:3" ht="18.75" customHeight="1">
      <c r="A147" s="143" t="s">
        <v>409</v>
      </c>
      <c r="B147" s="141">
        <v>0</v>
      </c>
      <c r="C147" s="243"/>
    </row>
    <row r="148" spans="1:3" ht="18.75" customHeight="1">
      <c r="A148" s="142" t="s">
        <v>410</v>
      </c>
      <c r="B148" s="141">
        <v>0</v>
      </c>
      <c r="C148" s="243"/>
    </row>
    <row r="149" spans="1:3" ht="18.75" customHeight="1">
      <c r="A149" s="142" t="s">
        <v>328</v>
      </c>
      <c r="B149" s="141">
        <v>0</v>
      </c>
      <c r="C149" s="243"/>
    </row>
    <row r="150" spans="1:3" ht="18.75" customHeight="1">
      <c r="A150" s="142" t="s">
        <v>411</v>
      </c>
      <c r="B150" s="141">
        <v>0</v>
      </c>
      <c r="C150" s="243"/>
    </row>
    <row r="151" spans="1:3" ht="18.75" customHeight="1">
      <c r="A151" s="143" t="s">
        <v>412</v>
      </c>
      <c r="B151" s="141">
        <v>3188</v>
      </c>
      <c r="C151" s="243">
        <v>3254</v>
      </c>
    </row>
    <row r="152" spans="1:3" ht="18.75" customHeight="1">
      <c r="A152" s="143" t="s">
        <v>319</v>
      </c>
      <c r="B152" s="141">
        <v>2040</v>
      </c>
      <c r="C152" s="243">
        <v>2438</v>
      </c>
    </row>
    <row r="153" spans="1:3" ht="18.75" customHeight="1">
      <c r="A153" s="143" t="s">
        <v>320</v>
      </c>
      <c r="B153" s="141">
        <v>1148</v>
      </c>
      <c r="C153" s="243">
        <v>816</v>
      </c>
    </row>
    <row r="154" spans="1:3" ht="18.75" customHeight="1">
      <c r="A154" s="140" t="s">
        <v>321</v>
      </c>
      <c r="B154" s="141">
        <v>0</v>
      </c>
      <c r="C154" s="243"/>
    </row>
    <row r="155" spans="1:3" ht="18.75" customHeight="1">
      <c r="A155" s="142" t="s">
        <v>413</v>
      </c>
      <c r="B155" s="141">
        <v>0</v>
      </c>
      <c r="C155" s="243"/>
    </row>
    <row r="156" spans="1:3" ht="18.75" customHeight="1">
      <c r="A156" s="142" t="s">
        <v>414</v>
      </c>
      <c r="B156" s="141">
        <v>0</v>
      </c>
      <c r="C156" s="243"/>
    </row>
    <row r="157" spans="1:3" ht="18.75" customHeight="1">
      <c r="A157" s="142" t="s">
        <v>415</v>
      </c>
      <c r="B157" s="141">
        <v>0</v>
      </c>
      <c r="C157" s="243"/>
    </row>
    <row r="158" spans="1:3" ht="18.75" customHeight="1">
      <c r="A158" s="143" t="s">
        <v>362</v>
      </c>
      <c r="B158" s="141">
        <v>0</v>
      </c>
      <c r="C158" s="243"/>
    </row>
    <row r="159" spans="1:3" ht="18.75" customHeight="1">
      <c r="A159" s="143" t="s">
        <v>328</v>
      </c>
      <c r="B159" s="141">
        <v>0</v>
      </c>
      <c r="C159" s="243"/>
    </row>
    <row r="160" spans="1:3" ht="18.75" customHeight="1">
      <c r="A160" s="143" t="s">
        <v>416</v>
      </c>
      <c r="B160" s="141">
        <v>0</v>
      </c>
      <c r="C160" s="243"/>
    </row>
    <row r="161" spans="1:3" ht="18.75" customHeight="1">
      <c r="A161" s="142" t="s">
        <v>417</v>
      </c>
      <c r="B161" s="141">
        <v>0</v>
      </c>
      <c r="C161" s="243"/>
    </row>
    <row r="162" spans="1:3" ht="18.75" customHeight="1">
      <c r="A162" s="142" t="s">
        <v>319</v>
      </c>
      <c r="B162" s="141">
        <v>0</v>
      </c>
      <c r="C162" s="243"/>
    </row>
    <row r="163" spans="1:3" ht="18.75" customHeight="1">
      <c r="A163" s="142" t="s">
        <v>320</v>
      </c>
      <c r="B163" s="141">
        <v>0</v>
      </c>
      <c r="C163" s="243"/>
    </row>
    <row r="164" spans="1:3" ht="18.75" customHeight="1">
      <c r="A164" s="143" t="s">
        <v>321</v>
      </c>
      <c r="B164" s="141">
        <v>0</v>
      </c>
      <c r="C164" s="243"/>
    </row>
    <row r="165" spans="1:3" ht="18.75" customHeight="1">
      <c r="A165" s="143" t="s">
        <v>418</v>
      </c>
      <c r="B165" s="141">
        <v>0</v>
      </c>
      <c r="C165" s="243"/>
    </row>
    <row r="166" spans="1:3" ht="18.75" customHeight="1">
      <c r="A166" s="143" t="s">
        <v>419</v>
      </c>
      <c r="B166" s="141">
        <v>0</v>
      </c>
      <c r="C166" s="243"/>
    </row>
    <row r="167" spans="1:3" ht="18.75" customHeight="1">
      <c r="A167" s="143" t="s">
        <v>420</v>
      </c>
      <c r="B167" s="141">
        <v>0</v>
      </c>
      <c r="C167" s="243"/>
    </row>
    <row r="168" spans="1:3" ht="18.75" customHeight="1">
      <c r="A168" s="142" t="s">
        <v>421</v>
      </c>
      <c r="B168" s="141">
        <v>0</v>
      </c>
      <c r="C168" s="243"/>
    </row>
    <row r="169" spans="1:3" ht="18.75" customHeight="1">
      <c r="A169" s="142" t="s">
        <v>422</v>
      </c>
      <c r="B169" s="141">
        <v>0</v>
      </c>
      <c r="C169" s="243"/>
    </row>
    <row r="170" spans="1:3" ht="18.75" customHeight="1">
      <c r="A170" s="142" t="s">
        <v>423</v>
      </c>
      <c r="B170" s="141">
        <v>0</v>
      </c>
      <c r="C170" s="243"/>
    </row>
    <row r="171" spans="1:3" ht="18.75" customHeight="1">
      <c r="A171" s="143" t="s">
        <v>362</v>
      </c>
      <c r="B171" s="141">
        <v>0</v>
      </c>
      <c r="C171" s="243"/>
    </row>
    <row r="172" spans="1:3" ht="18.75" customHeight="1">
      <c r="A172" s="143" t="s">
        <v>328</v>
      </c>
      <c r="B172" s="141">
        <v>0</v>
      </c>
      <c r="C172" s="243"/>
    </row>
    <row r="173" spans="1:3" ht="18.75" customHeight="1">
      <c r="A173" s="143" t="s">
        <v>424</v>
      </c>
      <c r="B173" s="141">
        <v>0</v>
      </c>
      <c r="C173" s="243"/>
    </row>
    <row r="174" spans="1:3" ht="18.75" customHeight="1">
      <c r="A174" s="142" t="s">
        <v>425</v>
      </c>
      <c r="B174" s="141">
        <v>61</v>
      </c>
      <c r="C174" s="243">
        <v>65</v>
      </c>
    </row>
    <row r="175" spans="1:3" ht="18.75" customHeight="1">
      <c r="A175" s="142" t="s">
        <v>319</v>
      </c>
      <c r="B175" s="141">
        <v>0</v>
      </c>
      <c r="C175" s="243"/>
    </row>
    <row r="176" spans="1:3" ht="18.75" customHeight="1">
      <c r="A176" s="142" t="s">
        <v>320</v>
      </c>
      <c r="B176" s="141">
        <v>61</v>
      </c>
      <c r="C176" s="243">
        <v>65</v>
      </c>
    </row>
    <row r="177" spans="1:3" ht="18.75" customHeight="1">
      <c r="A177" s="143" t="s">
        <v>321</v>
      </c>
      <c r="B177" s="141">
        <v>0</v>
      </c>
      <c r="C177" s="243"/>
    </row>
    <row r="178" spans="1:3" ht="18.75" customHeight="1">
      <c r="A178" s="143" t="s">
        <v>426</v>
      </c>
      <c r="B178" s="141">
        <v>0</v>
      </c>
      <c r="C178" s="243"/>
    </row>
    <row r="179" spans="1:3" ht="18.75" customHeight="1">
      <c r="A179" s="143" t="s">
        <v>328</v>
      </c>
      <c r="B179" s="141">
        <v>0</v>
      </c>
      <c r="C179" s="243"/>
    </row>
    <row r="180" spans="1:3" ht="18.75" customHeight="1">
      <c r="A180" s="140" t="s">
        <v>427</v>
      </c>
      <c r="B180" s="141">
        <v>0</v>
      </c>
      <c r="C180" s="243"/>
    </row>
    <row r="181" spans="1:3" ht="18.75" customHeight="1">
      <c r="A181" s="142" t="s">
        <v>428</v>
      </c>
      <c r="B181" s="141">
        <v>10</v>
      </c>
      <c r="C181" s="243">
        <v>10</v>
      </c>
    </row>
    <row r="182" spans="1:3" ht="18.75" customHeight="1">
      <c r="A182" s="142" t="s">
        <v>319</v>
      </c>
      <c r="B182" s="141">
        <v>0</v>
      </c>
      <c r="C182" s="243"/>
    </row>
    <row r="183" spans="1:3" ht="18.75" customHeight="1">
      <c r="A183" s="142" t="s">
        <v>320</v>
      </c>
      <c r="B183" s="141">
        <v>0</v>
      </c>
      <c r="C183" s="243"/>
    </row>
    <row r="184" spans="1:3" ht="18.75" customHeight="1">
      <c r="A184" s="143" t="s">
        <v>321</v>
      </c>
      <c r="B184" s="141">
        <v>0</v>
      </c>
      <c r="C184" s="243"/>
    </row>
    <row r="185" spans="1:3" ht="18.75" customHeight="1">
      <c r="A185" s="143" t="s">
        <v>429</v>
      </c>
      <c r="B185" s="141">
        <v>0</v>
      </c>
      <c r="C185" s="243"/>
    </row>
    <row r="186" spans="1:3" ht="18.75" customHeight="1">
      <c r="A186" s="143" t="s">
        <v>328</v>
      </c>
      <c r="B186" s="141">
        <v>0</v>
      </c>
      <c r="C186" s="243"/>
    </row>
    <row r="187" spans="1:3" ht="18.75" customHeight="1">
      <c r="A187" s="142" t="s">
        <v>430</v>
      </c>
      <c r="B187" s="141">
        <v>10</v>
      </c>
      <c r="C187" s="243">
        <v>10</v>
      </c>
    </row>
    <row r="188" spans="1:3" ht="18.75" customHeight="1">
      <c r="A188" s="142" t="s">
        <v>431</v>
      </c>
      <c r="B188" s="141">
        <v>0</v>
      </c>
      <c r="C188" s="243"/>
    </row>
    <row r="189" spans="1:3" ht="18.75" customHeight="1">
      <c r="A189" s="142" t="s">
        <v>319</v>
      </c>
      <c r="B189" s="141">
        <v>0</v>
      </c>
      <c r="C189" s="243"/>
    </row>
    <row r="190" spans="1:3" ht="18.75" customHeight="1">
      <c r="A190" s="143" t="s">
        <v>320</v>
      </c>
      <c r="B190" s="141">
        <v>0</v>
      </c>
      <c r="C190" s="243"/>
    </row>
    <row r="191" spans="1:3" ht="18.75" customHeight="1">
      <c r="A191" s="143" t="s">
        <v>321</v>
      </c>
      <c r="B191" s="141">
        <v>0</v>
      </c>
      <c r="C191" s="243"/>
    </row>
    <row r="192" spans="1:3" ht="18.75" customHeight="1">
      <c r="A192" s="143" t="s">
        <v>432</v>
      </c>
      <c r="B192" s="141">
        <v>0</v>
      </c>
      <c r="C192" s="243"/>
    </row>
    <row r="193" spans="1:3" ht="18.75" customHeight="1">
      <c r="A193" s="140" t="s">
        <v>433</v>
      </c>
      <c r="B193" s="141">
        <v>0</v>
      </c>
      <c r="C193" s="243"/>
    </row>
    <row r="194" spans="1:3" ht="18.75" customHeight="1">
      <c r="A194" s="142" t="s">
        <v>434</v>
      </c>
      <c r="B194" s="141">
        <v>0</v>
      </c>
      <c r="C194" s="243"/>
    </row>
    <row r="195" spans="1:3" ht="18.75" customHeight="1">
      <c r="A195" s="142" t="s">
        <v>328</v>
      </c>
      <c r="B195" s="141">
        <v>0</v>
      </c>
      <c r="C195" s="243"/>
    </row>
    <row r="196" spans="1:3" ht="18.75" customHeight="1">
      <c r="A196" s="142" t="s">
        <v>435</v>
      </c>
      <c r="B196" s="141">
        <v>0</v>
      </c>
      <c r="C196" s="243"/>
    </row>
    <row r="197" spans="1:3" ht="18.75" customHeight="1">
      <c r="A197" s="143" t="s">
        <v>436</v>
      </c>
      <c r="B197" s="141">
        <v>209</v>
      </c>
      <c r="C197" s="243">
        <v>229</v>
      </c>
    </row>
    <row r="198" spans="1:3" ht="18.75" customHeight="1">
      <c r="A198" s="143" t="s">
        <v>319</v>
      </c>
      <c r="B198" s="141">
        <v>91</v>
      </c>
      <c r="C198" s="243">
        <v>95</v>
      </c>
    </row>
    <row r="199" spans="1:3" ht="18.75" customHeight="1">
      <c r="A199" s="143" t="s">
        <v>320</v>
      </c>
      <c r="B199" s="141">
        <v>103</v>
      </c>
      <c r="C199" s="243">
        <v>134</v>
      </c>
    </row>
    <row r="200" spans="1:3" ht="18.75" customHeight="1">
      <c r="A200" s="142" t="s">
        <v>321</v>
      </c>
      <c r="B200" s="141">
        <v>0</v>
      </c>
      <c r="C200" s="243"/>
    </row>
    <row r="201" spans="1:3" ht="18.75" customHeight="1">
      <c r="A201" s="142" t="s">
        <v>437</v>
      </c>
      <c r="B201" s="141">
        <v>0</v>
      </c>
      <c r="C201" s="243"/>
    </row>
    <row r="202" spans="1:3" ht="18.75" customHeight="1">
      <c r="A202" s="142" t="s">
        <v>438</v>
      </c>
      <c r="B202" s="141">
        <v>15</v>
      </c>
      <c r="C202" s="243"/>
    </row>
    <row r="203" spans="1:3" ht="18.75" customHeight="1">
      <c r="A203" s="143" t="s">
        <v>439</v>
      </c>
      <c r="B203" s="141">
        <v>93</v>
      </c>
      <c r="C203" s="243">
        <v>152</v>
      </c>
    </row>
    <row r="204" spans="1:3" ht="18.75" customHeight="1">
      <c r="A204" s="143" t="s">
        <v>319</v>
      </c>
      <c r="B204" s="141">
        <v>37</v>
      </c>
      <c r="C204" s="243">
        <v>65</v>
      </c>
    </row>
    <row r="205" spans="1:3" ht="18.75" customHeight="1">
      <c r="A205" s="143" t="s">
        <v>320</v>
      </c>
      <c r="B205" s="141">
        <v>56</v>
      </c>
      <c r="C205" s="243">
        <v>87</v>
      </c>
    </row>
    <row r="206" spans="1:3" ht="18.75" customHeight="1">
      <c r="A206" s="140" t="s">
        <v>321</v>
      </c>
      <c r="B206" s="141">
        <v>0</v>
      </c>
      <c r="C206" s="243"/>
    </row>
    <row r="207" spans="1:3" ht="18.75" customHeight="1">
      <c r="A207" s="142" t="s">
        <v>333</v>
      </c>
      <c r="B207" s="141">
        <v>0</v>
      </c>
      <c r="C207" s="243"/>
    </row>
    <row r="208" spans="1:3" ht="18.75" customHeight="1">
      <c r="A208" s="142" t="s">
        <v>328</v>
      </c>
      <c r="B208" s="141">
        <v>0</v>
      </c>
      <c r="C208" s="243"/>
    </row>
    <row r="209" spans="1:3" ht="18.75" customHeight="1">
      <c r="A209" s="142" t="s">
        <v>440</v>
      </c>
      <c r="B209" s="141">
        <v>0</v>
      </c>
      <c r="C209" s="243"/>
    </row>
    <row r="210" spans="1:3" ht="18.75" customHeight="1">
      <c r="A210" s="143" t="s">
        <v>441</v>
      </c>
      <c r="B210" s="141">
        <v>430</v>
      </c>
      <c r="C210" s="243">
        <v>485</v>
      </c>
    </row>
    <row r="211" spans="1:3" ht="18.75" customHeight="1">
      <c r="A211" s="143" t="s">
        <v>319</v>
      </c>
      <c r="B211" s="141">
        <v>83</v>
      </c>
      <c r="C211" s="243">
        <v>112</v>
      </c>
    </row>
    <row r="212" spans="1:3" ht="18.75" customHeight="1">
      <c r="A212" s="143" t="s">
        <v>320</v>
      </c>
      <c r="B212" s="141">
        <v>347</v>
      </c>
      <c r="C212" s="243">
        <v>373</v>
      </c>
    </row>
    <row r="213" spans="1:3" ht="18.75" customHeight="1">
      <c r="A213" s="142" t="s">
        <v>321</v>
      </c>
      <c r="B213" s="141">
        <v>0</v>
      </c>
      <c r="C213" s="243"/>
    </row>
    <row r="214" spans="1:3" ht="18.75" customHeight="1">
      <c r="A214" s="142" t="s">
        <v>442</v>
      </c>
      <c r="B214" s="141">
        <v>0</v>
      </c>
      <c r="C214" s="243"/>
    </row>
    <row r="215" spans="1:3" ht="18.75" customHeight="1">
      <c r="A215" s="142" t="s">
        <v>443</v>
      </c>
      <c r="B215" s="141">
        <v>0</v>
      </c>
      <c r="C215" s="243"/>
    </row>
    <row r="216" spans="1:3" ht="18.75" customHeight="1">
      <c r="A216" s="143" t="s">
        <v>328</v>
      </c>
      <c r="B216" s="141">
        <v>0</v>
      </c>
      <c r="C216" s="243"/>
    </row>
    <row r="217" spans="1:3" ht="18.75" customHeight="1">
      <c r="A217" s="143" t="s">
        <v>444</v>
      </c>
      <c r="B217" s="141">
        <v>0</v>
      </c>
      <c r="C217" s="243"/>
    </row>
    <row r="218" spans="1:3" ht="18.75" customHeight="1">
      <c r="A218" s="143" t="s">
        <v>445</v>
      </c>
      <c r="B218" s="141">
        <v>990</v>
      </c>
      <c r="C218" s="243">
        <v>1033</v>
      </c>
    </row>
    <row r="219" spans="1:3" ht="18.75" customHeight="1">
      <c r="A219" s="143" t="s">
        <v>319</v>
      </c>
      <c r="B219" s="141">
        <v>448</v>
      </c>
      <c r="C219" s="243">
        <v>502</v>
      </c>
    </row>
    <row r="220" spans="1:3" ht="18.75" customHeight="1">
      <c r="A220" s="142" t="s">
        <v>320</v>
      </c>
      <c r="B220" s="141">
        <v>452</v>
      </c>
      <c r="C220" s="243">
        <v>531</v>
      </c>
    </row>
    <row r="221" spans="1:3" ht="18.75" customHeight="1">
      <c r="A221" s="142" t="s">
        <v>321</v>
      </c>
      <c r="B221" s="141">
        <v>0</v>
      </c>
      <c r="C221" s="243"/>
    </row>
    <row r="222" spans="1:3" ht="18.75" customHeight="1">
      <c r="A222" s="142" t="s">
        <v>446</v>
      </c>
      <c r="B222" s="141">
        <v>90</v>
      </c>
      <c r="C222" s="243"/>
    </row>
    <row r="223" spans="1:3" ht="18.75" customHeight="1">
      <c r="A223" s="143" t="s">
        <v>328</v>
      </c>
      <c r="B223" s="141">
        <v>0</v>
      </c>
      <c r="C223" s="243"/>
    </row>
    <row r="224" spans="1:3" ht="18.75" customHeight="1">
      <c r="A224" s="143" t="s">
        <v>447</v>
      </c>
      <c r="B224" s="141">
        <v>0</v>
      </c>
      <c r="C224" s="243"/>
    </row>
    <row r="225" spans="1:3" ht="18.75" customHeight="1">
      <c r="A225" s="143" t="s">
        <v>448</v>
      </c>
      <c r="B225" s="141">
        <v>924</v>
      </c>
      <c r="C225" s="243">
        <v>1450</v>
      </c>
    </row>
    <row r="226" spans="1:3" ht="18.75" customHeight="1">
      <c r="A226" s="142" t="s">
        <v>319</v>
      </c>
      <c r="B226" s="141">
        <v>204</v>
      </c>
      <c r="C226" s="243">
        <v>272</v>
      </c>
    </row>
    <row r="227" spans="1:3" ht="18.75" customHeight="1">
      <c r="A227" s="142" t="s">
        <v>320</v>
      </c>
      <c r="B227" s="141">
        <v>720</v>
      </c>
      <c r="C227" s="243">
        <v>1178</v>
      </c>
    </row>
    <row r="228" spans="1:3" ht="18.75" customHeight="1">
      <c r="A228" s="142" t="s">
        <v>321</v>
      </c>
      <c r="B228" s="141">
        <v>0</v>
      </c>
      <c r="C228" s="243"/>
    </row>
    <row r="229" spans="1:3" ht="18.75" customHeight="1">
      <c r="A229" s="143" t="s">
        <v>328</v>
      </c>
      <c r="B229" s="141">
        <v>0</v>
      </c>
      <c r="C229" s="243"/>
    </row>
    <row r="230" spans="1:3" ht="18.75" customHeight="1">
      <c r="A230" s="143" t="s">
        <v>449</v>
      </c>
      <c r="B230" s="141">
        <v>0</v>
      </c>
      <c r="C230" s="243"/>
    </row>
    <row r="231" spans="1:3" ht="18.75" customHeight="1">
      <c r="A231" s="143" t="s">
        <v>450</v>
      </c>
      <c r="B231" s="141">
        <v>676</v>
      </c>
      <c r="C231" s="243">
        <v>820</v>
      </c>
    </row>
    <row r="232" spans="1:3" ht="18.75" customHeight="1">
      <c r="A232" s="140" t="s">
        <v>319</v>
      </c>
      <c r="B232" s="141">
        <v>168</v>
      </c>
      <c r="C232" s="243">
        <v>206</v>
      </c>
    </row>
    <row r="233" spans="1:3" ht="18.75" customHeight="1">
      <c r="A233" s="142" t="s">
        <v>320</v>
      </c>
      <c r="B233" s="141">
        <v>508</v>
      </c>
      <c r="C233" s="243">
        <v>614</v>
      </c>
    </row>
    <row r="234" spans="1:3" ht="18.75" customHeight="1">
      <c r="A234" s="142" t="s">
        <v>321</v>
      </c>
      <c r="B234" s="141">
        <v>0</v>
      </c>
      <c r="C234" s="243"/>
    </row>
    <row r="235" spans="1:3" ht="18.75" customHeight="1">
      <c r="A235" s="142" t="s">
        <v>328</v>
      </c>
      <c r="B235" s="141">
        <v>0</v>
      </c>
      <c r="C235" s="243"/>
    </row>
    <row r="236" spans="1:3" ht="18.75" customHeight="1">
      <c r="A236" s="143" t="s">
        <v>451</v>
      </c>
      <c r="B236" s="141">
        <v>0</v>
      </c>
      <c r="C236" s="243"/>
    </row>
    <row r="237" spans="1:3" ht="18.75" customHeight="1">
      <c r="A237" s="143" t="s">
        <v>452</v>
      </c>
      <c r="B237" s="141">
        <v>293</v>
      </c>
      <c r="C237" s="243">
        <v>330</v>
      </c>
    </row>
    <row r="238" spans="1:3" ht="18.75" customHeight="1">
      <c r="A238" s="143" t="s">
        <v>319</v>
      </c>
      <c r="B238" s="141">
        <v>115</v>
      </c>
      <c r="C238" s="243">
        <v>151</v>
      </c>
    </row>
    <row r="239" spans="1:3" ht="18.75" customHeight="1">
      <c r="A239" s="142" t="s">
        <v>320</v>
      </c>
      <c r="B239" s="141">
        <v>178</v>
      </c>
      <c r="C239" s="243">
        <v>179</v>
      </c>
    </row>
    <row r="240" spans="1:3" ht="18.75" customHeight="1">
      <c r="A240" s="142" t="s">
        <v>321</v>
      </c>
      <c r="B240" s="141">
        <v>0</v>
      </c>
      <c r="C240" s="243"/>
    </row>
    <row r="241" spans="1:3" ht="18.75" customHeight="1">
      <c r="A241" s="142" t="s">
        <v>328</v>
      </c>
      <c r="B241" s="141">
        <v>0</v>
      </c>
      <c r="C241" s="243"/>
    </row>
    <row r="242" spans="1:3" ht="18.75" customHeight="1">
      <c r="A242" s="143" t="s">
        <v>453</v>
      </c>
      <c r="B242" s="141">
        <v>0</v>
      </c>
      <c r="C242" s="243"/>
    </row>
    <row r="243" spans="1:3" ht="18.75" customHeight="1">
      <c r="A243" s="143" t="s">
        <v>454</v>
      </c>
      <c r="B243" s="141">
        <v>207</v>
      </c>
      <c r="C243" s="243">
        <v>209</v>
      </c>
    </row>
    <row r="244" spans="1:3" ht="18.75" customHeight="1">
      <c r="A244" s="143" t="s">
        <v>319</v>
      </c>
      <c r="B244" s="141">
        <v>37</v>
      </c>
      <c r="C244" s="243">
        <v>49</v>
      </c>
    </row>
    <row r="245" spans="1:3" ht="18.75" customHeight="1">
      <c r="A245" s="140" t="s">
        <v>320</v>
      </c>
      <c r="B245" s="141">
        <v>170</v>
      </c>
      <c r="C245" s="243">
        <v>160</v>
      </c>
    </row>
    <row r="246" spans="1:3" ht="18.75" customHeight="1">
      <c r="A246" s="142" t="s">
        <v>321</v>
      </c>
      <c r="B246" s="141">
        <v>0</v>
      </c>
      <c r="C246" s="243"/>
    </row>
    <row r="247" spans="1:3" ht="18.75" customHeight="1">
      <c r="A247" s="142" t="s">
        <v>328</v>
      </c>
      <c r="B247" s="141">
        <v>0</v>
      </c>
      <c r="C247" s="243"/>
    </row>
    <row r="248" spans="1:3" ht="18.75" customHeight="1">
      <c r="A248" s="142" t="s">
        <v>455</v>
      </c>
      <c r="B248" s="141">
        <v>0</v>
      </c>
      <c r="C248" s="243"/>
    </row>
    <row r="249" spans="1:3" ht="18.75" customHeight="1">
      <c r="A249" s="143" t="s">
        <v>456</v>
      </c>
      <c r="B249" s="141">
        <v>867</v>
      </c>
      <c r="C249" s="243">
        <v>958</v>
      </c>
    </row>
    <row r="250" spans="1:3" ht="18.75" customHeight="1">
      <c r="A250" s="143" t="s">
        <v>319</v>
      </c>
      <c r="B250" s="141">
        <v>264</v>
      </c>
      <c r="C250" s="243">
        <v>325</v>
      </c>
    </row>
    <row r="251" spans="1:3" ht="18.75" customHeight="1">
      <c r="A251" s="143" t="s">
        <v>320</v>
      </c>
      <c r="B251" s="141">
        <v>603</v>
      </c>
      <c r="C251" s="243">
        <v>633</v>
      </c>
    </row>
    <row r="252" spans="1:3" ht="18.75" customHeight="1">
      <c r="A252" s="142" t="s">
        <v>321</v>
      </c>
      <c r="B252" s="141">
        <v>0</v>
      </c>
      <c r="C252" s="243"/>
    </row>
    <row r="253" spans="1:3" ht="18.75" customHeight="1">
      <c r="A253" s="142" t="s">
        <v>328</v>
      </c>
      <c r="B253" s="141">
        <v>0</v>
      </c>
      <c r="C253" s="243"/>
    </row>
    <row r="254" spans="1:3" ht="18.75" customHeight="1">
      <c r="A254" s="142" t="s">
        <v>457</v>
      </c>
      <c r="B254" s="141">
        <v>0</v>
      </c>
      <c r="C254" s="243"/>
    </row>
    <row r="255" spans="1:3" ht="18.75" customHeight="1">
      <c r="A255" s="143" t="s">
        <v>458</v>
      </c>
      <c r="B255" s="141">
        <v>0</v>
      </c>
      <c r="C255" s="243"/>
    </row>
    <row r="256" spans="1:3" ht="18.75" customHeight="1">
      <c r="A256" s="143" t="s">
        <v>459</v>
      </c>
      <c r="B256" s="141">
        <v>0</v>
      </c>
      <c r="C256" s="243"/>
    </row>
    <row r="257" spans="1:3" ht="18.75" customHeight="1">
      <c r="A257" s="143" t="s">
        <v>460</v>
      </c>
      <c r="B257" s="141">
        <v>0</v>
      </c>
      <c r="C257" s="243"/>
    </row>
    <row r="258" spans="1:3" ht="18.75" customHeight="1">
      <c r="A258" s="140" t="s">
        <v>461</v>
      </c>
      <c r="B258" s="141">
        <v>0</v>
      </c>
      <c r="C258" s="243"/>
    </row>
    <row r="259" spans="1:3" ht="18.75" customHeight="1">
      <c r="A259" s="142" t="s">
        <v>1335</v>
      </c>
      <c r="B259" s="141">
        <v>0</v>
      </c>
      <c r="C259" s="243"/>
    </row>
    <row r="260" spans="1:3" ht="18.75" customHeight="1">
      <c r="A260" s="142" t="s">
        <v>462</v>
      </c>
      <c r="B260" s="141">
        <v>0</v>
      </c>
      <c r="C260" s="243"/>
    </row>
    <row r="261" spans="1:3" ht="18.75" customHeight="1">
      <c r="A261" s="140" t="s">
        <v>463</v>
      </c>
      <c r="B261" s="141">
        <v>320</v>
      </c>
      <c r="C261" s="243">
        <v>240</v>
      </c>
    </row>
    <row r="262" spans="1:3" ht="18.75" customHeight="1">
      <c r="A262" s="143" t="s">
        <v>464</v>
      </c>
      <c r="B262" s="141">
        <v>0</v>
      </c>
      <c r="C262" s="243">
        <v>240</v>
      </c>
    </row>
    <row r="263" spans="1:3" ht="18.75" customHeight="1">
      <c r="A263" s="143" t="s">
        <v>465</v>
      </c>
      <c r="B263" s="141">
        <v>60</v>
      </c>
      <c r="C263" s="243">
        <v>100</v>
      </c>
    </row>
    <row r="264" spans="1:3" ht="18.75" customHeight="1">
      <c r="A264" s="142" t="s">
        <v>466</v>
      </c>
      <c r="B264" s="141">
        <v>0</v>
      </c>
      <c r="C264" s="243"/>
    </row>
    <row r="265" spans="1:3" ht="18.75" customHeight="1">
      <c r="A265" s="142" t="s">
        <v>467</v>
      </c>
      <c r="B265" s="141">
        <v>0</v>
      </c>
      <c r="C265" s="243"/>
    </row>
    <row r="266" spans="1:3" ht="18.75" customHeight="1">
      <c r="A266" s="142" t="s">
        <v>468</v>
      </c>
      <c r="B266" s="141">
        <v>0</v>
      </c>
      <c r="C266" s="243"/>
    </row>
    <row r="267" spans="1:3" ht="18.75" customHeight="1">
      <c r="A267" s="143" t="s">
        <v>469</v>
      </c>
      <c r="B267" s="141">
        <v>0</v>
      </c>
      <c r="C267" s="243"/>
    </row>
    <row r="268" spans="1:3" ht="18.75" customHeight="1">
      <c r="A268" s="143" t="s">
        <v>470</v>
      </c>
      <c r="B268" s="141">
        <v>0</v>
      </c>
      <c r="C268" s="243"/>
    </row>
    <row r="269" spans="1:3" ht="18.75" customHeight="1">
      <c r="A269" s="143" t="s">
        <v>471</v>
      </c>
      <c r="B269" s="141">
        <v>0</v>
      </c>
      <c r="C269" s="243"/>
    </row>
    <row r="270" spans="1:3" ht="18.75" customHeight="1">
      <c r="A270" s="143" t="s">
        <v>472</v>
      </c>
      <c r="B270" s="141">
        <v>260</v>
      </c>
      <c r="C270" s="243">
        <v>140</v>
      </c>
    </row>
    <row r="271" spans="1:3" ht="18.75" customHeight="1">
      <c r="A271" s="143" t="s">
        <v>473</v>
      </c>
      <c r="B271" s="141">
        <v>0</v>
      </c>
      <c r="C271" s="243"/>
    </row>
    <row r="272" spans="1:3" ht="18.75" customHeight="1">
      <c r="A272" s="140" t="s">
        <v>474</v>
      </c>
      <c r="B272" s="141">
        <v>18779</v>
      </c>
      <c r="C272" s="243">
        <f>C273+C283+C305+C312+C324+C333+C347+C356+C365+C373+C381+C390</f>
        <v>21509</v>
      </c>
    </row>
    <row r="273" spans="1:3" ht="18.75" customHeight="1">
      <c r="A273" s="142" t="s">
        <v>475</v>
      </c>
      <c r="B273" s="141">
        <v>369</v>
      </c>
      <c r="C273" s="243">
        <v>590</v>
      </c>
    </row>
    <row r="274" spans="1:3" ht="18.75" customHeight="1">
      <c r="A274" s="142" t="s">
        <v>476</v>
      </c>
      <c r="B274" s="141">
        <v>0</v>
      </c>
      <c r="C274" s="243"/>
    </row>
    <row r="275" spans="1:3" ht="18.75" customHeight="1">
      <c r="A275" s="142" t="s">
        <v>477</v>
      </c>
      <c r="B275" s="141">
        <v>0</v>
      </c>
      <c r="C275" s="243"/>
    </row>
    <row r="276" spans="1:3" ht="18.75" customHeight="1">
      <c r="A276" s="143" t="s">
        <v>478</v>
      </c>
      <c r="B276" s="141">
        <v>369</v>
      </c>
      <c r="C276" s="243">
        <v>590</v>
      </c>
    </row>
    <row r="277" spans="1:3" ht="18.75" customHeight="1">
      <c r="A277" s="143" t="s">
        <v>479</v>
      </c>
      <c r="B277" s="141">
        <v>0</v>
      </c>
      <c r="C277" s="243"/>
    </row>
    <row r="278" spans="1:3" ht="18.75" customHeight="1">
      <c r="A278" s="143" t="s">
        <v>480</v>
      </c>
      <c r="B278" s="141">
        <v>0</v>
      </c>
      <c r="C278" s="243"/>
    </row>
    <row r="279" spans="1:3" ht="18.75" customHeight="1">
      <c r="A279" s="142" t="s">
        <v>481</v>
      </c>
      <c r="B279" s="141">
        <v>0</v>
      </c>
      <c r="C279" s="243"/>
    </row>
    <row r="280" spans="1:3" ht="18.75" customHeight="1">
      <c r="A280" s="142" t="s">
        <v>482</v>
      </c>
      <c r="B280" s="141">
        <v>0</v>
      </c>
      <c r="C280" s="243"/>
    </row>
    <row r="281" spans="1:3" ht="18.75" customHeight="1">
      <c r="A281" s="142" t="s">
        <v>483</v>
      </c>
      <c r="B281" s="141">
        <v>0</v>
      </c>
      <c r="C281" s="243"/>
    </row>
    <row r="282" spans="1:3" ht="18.75" customHeight="1">
      <c r="A282" s="143" t="s">
        <v>484</v>
      </c>
      <c r="B282" s="141">
        <v>0</v>
      </c>
      <c r="C282" s="243"/>
    </row>
    <row r="283" spans="1:3" ht="18.75" customHeight="1">
      <c r="A283" s="143" t="s">
        <v>485</v>
      </c>
      <c r="B283" s="141">
        <v>13919</v>
      </c>
      <c r="C283" s="243">
        <v>16349</v>
      </c>
    </row>
    <row r="284" spans="1:3" ht="18.75" customHeight="1">
      <c r="A284" s="143" t="s">
        <v>319</v>
      </c>
      <c r="B284" s="141">
        <v>6186</v>
      </c>
      <c r="C284" s="243">
        <v>7317</v>
      </c>
    </row>
    <row r="285" spans="1:3" ht="18.75" customHeight="1">
      <c r="A285" s="140" t="s">
        <v>320</v>
      </c>
      <c r="B285" s="141">
        <v>5066</v>
      </c>
      <c r="C285" s="243">
        <v>6030</v>
      </c>
    </row>
    <row r="286" spans="1:3" ht="18.75" customHeight="1">
      <c r="A286" s="142" t="s">
        <v>321</v>
      </c>
      <c r="B286" s="141">
        <v>0</v>
      </c>
      <c r="C286" s="243"/>
    </row>
    <row r="287" spans="1:3" ht="18.75" customHeight="1">
      <c r="A287" s="142" t="s">
        <v>486</v>
      </c>
      <c r="B287" s="141">
        <v>0</v>
      </c>
      <c r="C287" s="243"/>
    </row>
    <row r="288" spans="1:3" ht="18.75" customHeight="1">
      <c r="A288" s="142" t="s">
        <v>487</v>
      </c>
      <c r="B288" s="141">
        <v>0</v>
      </c>
      <c r="C288" s="243"/>
    </row>
    <row r="289" spans="1:3" ht="18.75" customHeight="1">
      <c r="A289" s="143" t="s">
        <v>488</v>
      </c>
      <c r="B289" s="141">
        <v>0</v>
      </c>
      <c r="C289" s="243"/>
    </row>
    <row r="290" spans="1:3" ht="18.75" customHeight="1">
      <c r="A290" s="143" t="s">
        <v>489</v>
      </c>
      <c r="B290" s="141">
        <v>0</v>
      </c>
      <c r="C290" s="243"/>
    </row>
    <row r="291" spans="1:3" ht="18.75" customHeight="1">
      <c r="A291" s="143" t="s">
        <v>490</v>
      </c>
      <c r="B291" s="141">
        <v>0</v>
      </c>
      <c r="C291" s="243"/>
    </row>
    <row r="292" spans="1:3" ht="18.75" customHeight="1">
      <c r="A292" s="142" t="s">
        <v>491</v>
      </c>
      <c r="B292" s="141">
        <v>0</v>
      </c>
      <c r="C292" s="243"/>
    </row>
    <row r="293" spans="1:3" ht="18.75" customHeight="1">
      <c r="A293" s="142" t="s">
        <v>492</v>
      </c>
      <c r="B293" s="141">
        <v>0</v>
      </c>
      <c r="C293" s="243"/>
    </row>
    <row r="294" spans="1:3" ht="18.75" customHeight="1">
      <c r="A294" s="142" t="s">
        <v>493</v>
      </c>
      <c r="B294" s="141">
        <v>150</v>
      </c>
      <c r="C294" s="243">
        <v>150</v>
      </c>
    </row>
    <row r="295" spans="1:3" ht="18.75" customHeight="1">
      <c r="A295" s="143" t="s">
        <v>494</v>
      </c>
      <c r="B295" s="141">
        <v>1913</v>
      </c>
      <c r="C295" s="243">
        <v>2198</v>
      </c>
    </row>
    <row r="296" spans="1:3" ht="18.75" customHeight="1">
      <c r="A296" s="143" t="s">
        <v>495</v>
      </c>
      <c r="B296" s="141">
        <v>0</v>
      </c>
      <c r="C296" s="243"/>
    </row>
    <row r="297" spans="1:3" ht="18.75" customHeight="1">
      <c r="A297" s="143" t="s">
        <v>496</v>
      </c>
      <c r="B297" s="141">
        <v>54</v>
      </c>
      <c r="C297" s="243">
        <v>54</v>
      </c>
    </row>
    <row r="298" spans="1:3" ht="18.75" customHeight="1">
      <c r="A298" s="140" t="s">
        <v>497</v>
      </c>
      <c r="B298" s="141">
        <v>0</v>
      </c>
      <c r="C298" s="243"/>
    </row>
    <row r="299" spans="1:3" ht="18.75" customHeight="1">
      <c r="A299" s="142" t="s">
        <v>498</v>
      </c>
      <c r="B299" s="141">
        <v>0</v>
      </c>
      <c r="C299" s="243"/>
    </row>
    <row r="300" spans="1:3" ht="18.75" customHeight="1">
      <c r="A300" s="142" t="s">
        <v>499</v>
      </c>
      <c r="B300" s="141">
        <v>550</v>
      </c>
      <c r="C300" s="243">
        <v>600</v>
      </c>
    </row>
    <row r="301" spans="1:3" ht="18.75" customHeight="1">
      <c r="A301" s="142" t="s">
        <v>500</v>
      </c>
      <c r="B301" s="141">
        <v>0</v>
      </c>
      <c r="C301" s="243"/>
    </row>
    <row r="302" spans="1:3" ht="18.75" customHeight="1">
      <c r="A302" s="143" t="s">
        <v>362</v>
      </c>
      <c r="B302" s="141">
        <v>0</v>
      </c>
      <c r="C302" s="243"/>
    </row>
    <row r="303" spans="1:3" ht="18.75" customHeight="1">
      <c r="A303" s="143" t="s">
        <v>328</v>
      </c>
      <c r="B303" s="141">
        <v>0</v>
      </c>
      <c r="C303" s="243"/>
    </row>
    <row r="304" spans="1:3" ht="18.75" customHeight="1">
      <c r="A304" s="143" t="s">
        <v>501</v>
      </c>
      <c r="B304" s="141">
        <v>0</v>
      </c>
      <c r="C304" s="243"/>
    </row>
    <row r="305" spans="1:3" ht="18.75" customHeight="1">
      <c r="A305" s="142" t="s">
        <v>502</v>
      </c>
      <c r="B305" s="141">
        <v>0</v>
      </c>
      <c r="C305" s="243"/>
    </row>
    <row r="306" spans="1:3" ht="18.75" customHeight="1">
      <c r="A306" s="142" t="s">
        <v>319</v>
      </c>
      <c r="B306" s="141">
        <v>0</v>
      </c>
      <c r="C306" s="243"/>
    </row>
    <row r="307" spans="1:3" ht="18.75" customHeight="1">
      <c r="A307" s="142" t="s">
        <v>320</v>
      </c>
      <c r="B307" s="141">
        <v>0</v>
      </c>
      <c r="C307" s="243"/>
    </row>
    <row r="308" spans="1:3" ht="18.75" customHeight="1">
      <c r="A308" s="143" t="s">
        <v>321</v>
      </c>
      <c r="B308" s="141">
        <v>0</v>
      </c>
      <c r="C308" s="243"/>
    </row>
    <row r="309" spans="1:3" ht="18.75" customHeight="1">
      <c r="A309" s="143" t="s">
        <v>503</v>
      </c>
      <c r="B309" s="141">
        <v>0</v>
      </c>
      <c r="C309" s="243"/>
    </row>
    <row r="310" spans="1:3" ht="18.75" customHeight="1">
      <c r="A310" s="143" t="s">
        <v>328</v>
      </c>
      <c r="B310" s="141">
        <v>0</v>
      </c>
      <c r="C310" s="243"/>
    </row>
    <row r="311" spans="1:3" ht="18.75" customHeight="1">
      <c r="A311" s="140" t="s">
        <v>504</v>
      </c>
      <c r="B311" s="141">
        <v>0</v>
      </c>
      <c r="C311" s="243"/>
    </row>
    <row r="312" spans="1:3" ht="18.75" customHeight="1">
      <c r="A312" s="142" t="s">
        <v>505</v>
      </c>
      <c r="B312" s="141">
        <v>1678</v>
      </c>
      <c r="C312" s="243"/>
    </row>
    <row r="313" spans="1:3" ht="18.75" customHeight="1">
      <c r="A313" s="142" t="s">
        <v>319</v>
      </c>
      <c r="B313" s="141">
        <v>700</v>
      </c>
      <c r="C313" s="243"/>
    </row>
    <row r="314" spans="1:3" ht="18.75" customHeight="1">
      <c r="A314" s="142" t="s">
        <v>320</v>
      </c>
      <c r="B314" s="141">
        <v>740</v>
      </c>
      <c r="C314" s="243"/>
    </row>
    <row r="315" spans="1:3" ht="18.75" customHeight="1">
      <c r="A315" s="143" t="s">
        <v>321</v>
      </c>
      <c r="B315" s="141">
        <v>0</v>
      </c>
      <c r="C315" s="243"/>
    </row>
    <row r="316" spans="1:3" ht="18.75" customHeight="1">
      <c r="A316" s="143" t="s">
        <v>506</v>
      </c>
      <c r="B316" s="141">
        <v>238</v>
      </c>
      <c r="C316" s="243"/>
    </row>
    <row r="317" spans="1:3" ht="18.75" customHeight="1">
      <c r="A317" s="143" t="s">
        <v>507</v>
      </c>
      <c r="B317" s="141">
        <v>0</v>
      </c>
      <c r="C317" s="243"/>
    </row>
    <row r="318" spans="1:3" ht="18.75" customHeight="1">
      <c r="A318" s="142" t="s">
        <v>508</v>
      </c>
      <c r="B318" s="141">
        <v>0</v>
      </c>
      <c r="C318" s="243"/>
    </row>
    <row r="319" spans="1:3" ht="18.75" customHeight="1">
      <c r="A319" s="142" t="s">
        <v>509</v>
      </c>
      <c r="B319" s="141">
        <v>0</v>
      </c>
      <c r="C319" s="243"/>
    </row>
    <row r="320" spans="1:3" ht="18.75" customHeight="1">
      <c r="A320" s="142" t="s">
        <v>510</v>
      </c>
      <c r="B320" s="141">
        <v>0</v>
      </c>
      <c r="C320" s="243"/>
    </row>
    <row r="321" spans="1:3" ht="18.75" customHeight="1">
      <c r="A321" s="143" t="s">
        <v>511</v>
      </c>
      <c r="B321" s="141">
        <v>0</v>
      </c>
      <c r="C321" s="243"/>
    </row>
    <row r="322" spans="1:3" ht="18.75" customHeight="1">
      <c r="A322" s="143" t="s">
        <v>328</v>
      </c>
      <c r="B322" s="141">
        <v>0</v>
      </c>
      <c r="C322" s="243"/>
    </row>
    <row r="323" spans="1:3" ht="18.75" customHeight="1">
      <c r="A323" s="143" t="s">
        <v>512</v>
      </c>
      <c r="B323" s="141">
        <v>0</v>
      </c>
      <c r="C323" s="243"/>
    </row>
    <row r="324" spans="1:3" ht="18.75" customHeight="1">
      <c r="A324" s="140" t="s">
        <v>513</v>
      </c>
      <c r="B324" s="141">
        <v>1916</v>
      </c>
      <c r="C324" s="243"/>
    </row>
    <row r="325" spans="1:3" ht="18.75" customHeight="1">
      <c r="A325" s="142" t="s">
        <v>319</v>
      </c>
      <c r="B325" s="141">
        <v>978</v>
      </c>
      <c r="C325" s="243"/>
    </row>
    <row r="326" spans="1:3" ht="18.75" customHeight="1">
      <c r="A326" s="142" t="s">
        <v>320</v>
      </c>
      <c r="B326" s="141">
        <v>938</v>
      </c>
      <c r="C326" s="243"/>
    </row>
    <row r="327" spans="1:3" ht="18.75" customHeight="1">
      <c r="A327" s="142" t="s">
        <v>321</v>
      </c>
      <c r="B327" s="141">
        <v>0</v>
      </c>
      <c r="C327" s="243"/>
    </row>
    <row r="328" spans="1:3" ht="18.75" customHeight="1">
      <c r="A328" s="143" t="s">
        <v>514</v>
      </c>
      <c r="B328" s="141">
        <v>0</v>
      </c>
      <c r="C328" s="243"/>
    </row>
    <row r="329" spans="1:3" ht="18.75" customHeight="1">
      <c r="A329" s="143" t="s">
        <v>515</v>
      </c>
      <c r="B329" s="141">
        <v>0</v>
      </c>
      <c r="C329" s="243"/>
    </row>
    <row r="330" spans="1:3" ht="18.75" customHeight="1">
      <c r="A330" s="143" t="s">
        <v>516</v>
      </c>
      <c r="B330" s="141">
        <v>0</v>
      </c>
      <c r="C330" s="243"/>
    </row>
    <row r="331" spans="1:3" ht="18.75" customHeight="1">
      <c r="A331" s="142" t="s">
        <v>328</v>
      </c>
      <c r="B331" s="141">
        <v>0</v>
      </c>
      <c r="C331" s="243"/>
    </row>
    <row r="332" spans="1:3" ht="18.75" customHeight="1">
      <c r="A332" s="142" t="s">
        <v>517</v>
      </c>
      <c r="B332" s="141">
        <v>0</v>
      </c>
      <c r="C332" s="243"/>
    </row>
    <row r="333" spans="1:3" ht="18.75" customHeight="1">
      <c r="A333" s="142" t="s">
        <v>518</v>
      </c>
      <c r="B333" s="141">
        <v>897</v>
      </c>
      <c r="C333" s="243">
        <v>902</v>
      </c>
    </row>
    <row r="334" spans="1:3" ht="18.75" customHeight="1">
      <c r="A334" s="143" t="s">
        <v>319</v>
      </c>
      <c r="B334" s="141">
        <v>392</v>
      </c>
      <c r="C334" s="243">
        <v>567</v>
      </c>
    </row>
    <row r="335" spans="1:3" ht="18.75" customHeight="1">
      <c r="A335" s="143" t="s">
        <v>320</v>
      </c>
      <c r="B335" s="141">
        <v>179</v>
      </c>
      <c r="C335" s="243">
        <v>285</v>
      </c>
    </row>
    <row r="336" spans="1:3" ht="18.75" customHeight="1">
      <c r="A336" s="143" t="s">
        <v>321</v>
      </c>
      <c r="B336" s="141">
        <v>0</v>
      </c>
      <c r="C336" s="243"/>
    </row>
    <row r="337" spans="1:3" ht="18.75" customHeight="1">
      <c r="A337" s="140" t="s">
        <v>519</v>
      </c>
      <c r="B337" s="141">
        <v>0</v>
      </c>
      <c r="C337" s="243"/>
    </row>
    <row r="338" spans="1:3" ht="18.75" customHeight="1">
      <c r="A338" s="142" t="s">
        <v>520</v>
      </c>
      <c r="B338" s="141">
        <v>0</v>
      </c>
      <c r="C338" s="243"/>
    </row>
    <row r="339" spans="1:3" ht="18.75" customHeight="1">
      <c r="A339" s="142" t="s">
        <v>521</v>
      </c>
      <c r="B339" s="141">
        <v>0</v>
      </c>
      <c r="C339" s="243"/>
    </row>
    <row r="340" spans="1:3" ht="18.75" customHeight="1">
      <c r="A340" s="142" t="s">
        <v>522</v>
      </c>
      <c r="B340" s="141">
        <v>0</v>
      </c>
      <c r="C340" s="243"/>
    </row>
    <row r="341" spans="1:3" ht="18.75" customHeight="1">
      <c r="A341" s="143" t="s">
        <v>523</v>
      </c>
      <c r="B341" s="141">
        <v>0</v>
      </c>
      <c r="C341" s="243"/>
    </row>
    <row r="342" spans="1:3" ht="18.75" customHeight="1">
      <c r="A342" s="143" t="s">
        <v>524</v>
      </c>
      <c r="B342" s="141">
        <v>0</v>
      </c>
      <c r="C342" s="243"/>
    </row>
    <row r="343" spans="1:3" ht="18.75" customHeight="1">
      <c r="A343" s="143" t="s">
        <v>525</v>
      </c>
      <c r="B343" s="141">
        <v>50</v>
      </c>
      <c r="C343" s="243">
        <v>50</v>
      </c>
    </row>
    <row r="344" spans="1:3" ht="18.75" customHeight="1">
      <c r="A344" s="143" t="s">
        <v>526</v>
      </c>
      <c r="B344" s="141">
        <v>0</v>
      </c>
      <c r="C344" s="243"/>
    </row>
    <row r="345" spans="1:3" ht="18.75" customHeight="1">
      <c r="A345" s="143" t="s">
        <v>328</v>
      </c>
      <c r="B345" s="141">
        <v>0</v>
      </c>
      <c r="C345" s="243"/>
    </row>
    <row r="346" spans="1:3" ht="18.75" customHeight="1">
      <c r="A346" s="142" t="s">
        <v>527</v>
      </c>
      <c r="B346" s="141">
        <v>69</v>
      </c>
      <c r="C346" s="243"/>
    </row>
    <row r="347" spans="1:3" ht="18.75" customHeight="1">
      <c r="A347" s="142" t="s">
        <v>528</v>
      </c>
      <c r="B347" s="141">
        <v>0</v>
      </c>
      <c r="C347" s="243"/>
    </row>
    <row r="348" spans="1:3" ht="18.75" customHeight="1">
      <c r="A348" s="142" t="s">
        <v>319</v>
      </c>
      <c r="B348" s="141">
        <v>0</v>
      </c>
      <c r="C348" s="243"/>
    </row>
    <row r="349" spans="1:3" ht="18.75" customHeight="1">
      <c r="A349" s="143" t="s">
        <v>320</v>
      </c>
      <c r="B349" s="141">
        <v>0</v>
      </c>
      <c r="C349" s="243"/>
    </row>
    <row r="350" spans="1:3" ht="18.75" customHeight="1">
      <c r="A350" s="143" t="s">
        <v>321</v>
      </c>
      <c r="B350" s="141">
        <v>0</v>
      </c>
      <c r="C350" s="243"/>
    </row>
    <row r="351" spans="1:3" ht="18.75" customHeight="1">
      <c r="A351" s="143" t="s">
        <v>529</v>
      </c>
      <c r="B351" s="141">
        <v>0</v>
      </c>
      <c r="C351" s="243"/>
    </row>
    <row r="352" spans="1:3" ht="18.75" customHeight="1">
      <c r="A352" s="140" t="s">
        <v>530</v>
      </c>
      <c r="B352" s="141">
        <v>0</v>
      </c>
      <c r="C352" s="243"/>
    </row>
    <row r="353" spans="1:3" ht="18.75" customHeight="1">
      <c r="A353" s="142" t="s">
        <v>531</v>
      </c>
      <c r="B353" s="141">
        <v>0</v>
      </c>
      <c r="C353" s="243"/>
    </row>
    <row r="354" spans="1:3" ht="18.75" customHeight="1">
      <c r="A354" s="142" t="s">
        <v>328</v>
      </c>
      <c r="B354" s="141">
        <v>0</v>
      </c>
      <c r="C354" s="243"/>
    </row>
    <row r="355" spans="1:3" ht="18.75" customHeight="1">
      <c r="A355" s="142" t="s">
        <v>532</v>
      </c>
      <c r="B355" s="141">
        <v>0</v>
      </c>
      <c r="C355" s="243"/>
    </row>
    <row r="356" spans="1:3" ht="18.75" customHeight="1">
      <c r="A356" s="143" t="s">
        <v>533</v>
      </c>
      <c r="B356" s="141">
        <v>0</v>
      </c>
      <c r="C356" s="243"/>
    </row>
    <row r="357" spans="1:3" ht="18.75" customHeight="1">
      <c r="A357" s="143" t="s">
        <v>319</v>
      </c>
      <c r="B357" s="141">
        <v>0</v>
      </c>
      <c r="C357" s="243"/>
    </row>
    <row r="358" spans="1:3" ht="18.75" customHeight="1">
      <c r="A358" s="143" t="s">
        <v>320</v>
      </c>
      <c r="B358" s="141">
        <v>0</v>
      </c>
      <c r="C358" s="243"/>
    </row>
    <row r="359" spans="1:3" ht="18.75" customHeight="1">
      <c r="A359" s="142" t="s">
        <v>321</v>
      </c>
      <c r="B359" s="141">
        <v>0</v>
      </c>
      <c r="C359" s="243"/>
    </row>
    <row r="360" spans="1:3" ht="18.75" customHeight="1">
      <c r="A360" s="142" t="s">
        <v>534</v>
      </c>
      <c r="B360" s="141">
        <v>0</v>
      </c>
      <c r="C360" s="243"/>
    </row>
    <row r="361" spans="1:3" ht="18.75" customHeight="1">
      <c r="A361" s="142" t="s">
        <v>535</v>
      </c>
      <c r="B361" s="141">
        <v>0</v>
      </c>
      <c r="C361" s="243"/>
    </row>
    <row r="362" spans="1:3" ht="18.75" customHeight="1">
      <c r="A362" s="143" t="s">
        <v>536</v>
      </c>
      <c r="B362" s="141">
        <v>0</v>
      </c>
      <c r="C362" s="243"/>
    </row>
    <row r="363" spans="1:3" ht="18.75" customHeight="1">
      <c r="A363" s="143" t="s">
        <v>328</v>
      </c>
      <c r="B363" s="141">
        <v>0</v>
      </c>
      <c r="C363" s="243"/>
    </row>
    <row r="364" spans="1:3" ht="18.75" customHeight="1">
      <c r="A364" s="143" t="s">
        <v>537</v>
      </c>
      <c r="B364" s="141">
        <v>0</v>
      </c>
      <c r="C364" s="243"/>
    </row>
    <row r="365" spans="1:3" ht="18.75" customHeight="1">
      <c r="A365" s="140" t="s">
        <v>538</v>
      </c>
      <c r="B365" s="141">
        <v>0</v>
      </c>
      <c r="C365" s="243"/>
    </row>
    <row r="366" spans="1:3" ht="18.75" customHeight="1">
      <c r="A366" s="142" t="s">
        <v>319</v>
      </c>
      <c r="B366" s="141">
        <v>0</v>
      </c>
      <c r="C366" s="243"/>
    </row>
    <row r="367" spans="1:3" ht="18.75" customHeight="1">
      <c r="A367" s="142" t="s">
        <v>320</v>
      </c>
      <c r="B367" s="141">
        <v>0</v>
      </c>
      <c r="C367" s="243"/>
    </row>
    <row r="368" spans="1:3" ht="18.75" customHeight="1">
      <c r="A368" s="142" t="s">
        <v>321</v>
      </c>
      <c r="B368" s="141">
        <v>0</v>
      </c>
      <c r="C368" s="243"/>
    </row>
    <row r="369" spans="1:3" ht="18.75" customHeight="1">
      <c r="A369" s="143" t="s">
        <v>539</v>
      </c>
      <c r="B369" s="141">
        <v>0</v>
      </c>
      <c r="C369" s="243"/>
    </row>
    <row r="370" spans="1:3" ht="18.75" customHeight="1">
      <c r="A370" s="143" t="s">
        <v>540</v>
      </c>
      <c r="B370" s="141">
        <v>0</v>
      </c>
      <c r="C370" s="243"/>
    </row>
    <row r="371" spans="1:3" ht="18.75" customHeight="1">
      <c r="A371" s="143" t="s">
        <v>328</v>
      </c>
      <c r="B371" s="141">
        <v>0</v>
      </c>
      <c r="C371" s="243"/>
    </row>
    <row r="372" spans="1:3" ht="18.75" customHeight="1">
      <c r="A372" s="142" t="s">
        <v>541</v>
      </c>
      <c r="B372" s="141">
        <v>0</v>
      </c>
      <c r="C372" s="243"/>
    </row>
    <row r="373" spans="1:3" ht="18.75" customHeight="1">
      <c r="A373" s="142" t="s">
        <v>542</v>
      </c>
      <c r="B373" s="141">
        <v>0</v>
      </c>
      <c r="C373" s="243"/>
    </row>
    <row r="374" spans="1:3" ht="18.75" customHeight="1">
      <c r="A374" s="142" t="s">
        <v>319</v>
      </c>
      <c r="B374" s="141">
        <v>0</v>
      </c>
      <c r="C374" s="243"/>
    </row>
    <row r="375" spans="1:3" ht="18.75" customHeight="1">
      <c r="A375" s="143" t="s">
        <v>320</v>
      </c>
      <c r="B375" s="141">
        <v>0</v>
      </c>
      <c r="C375" s="243"/>
    </row>
    <row r="376" spans="1:3" ht="18.75" customHeight="1">
      <c r="A376" s="143" t="s">
        <v>543</v>
      </c>
      <c r="B376" s="141">
        <v>0</v>
      </c>
      <c r="C376" s="243"/>
    </row>
    <row r="377" spans="1:3" ht="18.75" customHeight="1">
      <c r="A377" s="143" t="s">
        <v>544</v>
      </c>
      <c r="B377" s="141">
        <v>0</v>
      </c>
      <c r="C377" s="243"/>
    </row>
    <row r="378" spans="1:3" ht="18.75" customHeight="1">
      <c r="A378" s="140" t="s">
        <v>545</v>
      </c>
      <c r="B378" s="141">
        <v>0</v>
      </c>
      <c r="C378" s="243"/>
    </row>
    <row r="379" spans="1:3" ht="18.75" customHeight="1">
      <c r="A379" s="142" t="s">
        <v>498</v>
      </c>
      <c r="B379" s="141">
        <v>0</v>
      </c>
      <c r="C379" s="243"/>
    </row>
    <row r="380" spans="1:3" ht="18.75" customHeight="1">
      <c r="A380" s="142" t="s">
        <v>546</v>
      </c>
      <c r="B380" s="141">
        <v>0</v>
      </c>
      <c r="C380" s="243"/>
    </row>
    <row r="381" spans="1:3" ht="18.75" customHeight="1">
      <c r="A381" s="142" t="s">
        <v>547</v>
      </c>
      <c r="B381" s="141">
        <v>0</v>
      </c>
      <c r="C381" s="243"/>
    </row>
    <row r="382" spans="1:3" ht="18.75" customHeight="1">
      <c r="A382" s="142" t="s">
        <v>548</v>
      </c>
      <c r="B382" s="141">
        <v>0</v>
      </c>
      <c r="C382" s="243"/>
    </row>
    <row r="383" spans="1:3" ht="18.75" customHeight="1">
      <c r="A383" s="143" t="s">
        <v>319</v>
      </c>
      <c r="B383" s="141">
        <v>0</v>
      </c>
      <c r="C383" s="243"/>
    </row>
    <row r="384" spans="1:3" ht="18.75" customHeight="1">
      <c r="A384" s="143" t="s">
        <v>549</v>
      </c>
      <c r="B384" s="141">
        <v>0</v>
      </c>
      <c r="C384" s="243"/>
    </row>
    <row r="385" spans="1:3" ht="18.75" customHeight="1">
      <c r="A385" s="143" t="s">
        <v>550</v>
      </c>
      <c r="B385" s="141">
        <v>0</v>
      </c>
      <c r="C385" s="243"/>
    </row>
    <row r="386" spans="1:3" ht="18.75" customHeight="1">
      <c r="A386" s="143" t="s">
        <v>551</v>
      </c>
      <c r="B386" s="141">
        <v>0</v>
      </c>
      <c r="C386" s="243"/>
    </row>
    <row r="387" spans="1:3" ht="18.75" customHeight="1">
      <c r="A387" s="140" t="s">
        <v>552</v>
      </c>
      <c r="B387" s="141">
        <v>0</v>
      </c>
      <c r="C387" s="243"/>
    </row>
    <row r="388" spans="1:3" ht="18.75" customHeight="1">
      <c r="A388" s="142" t="s">
        <v>553</v>
      </c>
      <c r="B388" s="141">
        <v>0</v>
      </c>
      <c r="C388" s="243"/>
    </row>
    <row r="389" spans="1:3" ht="18.75" customHeight="1">
      <c r="A389" s="142" t="s">
        <v>554</v>
      </c>
      <c r="B389" s="141">
        <v>0</v>
      </c>
      <c r="C389" s="243"/>
    </row>
    <row r="390" spans="1:3" ht="18.75" customHeight="1">
      <c r="A390" s="142" t="s">
        <v>555</v>
      </c>
      <c r="B390" s="141">
        <v>0</v>
      </c>
      <c r="C390" s="243">
        <v>3668</v>
      </c>
    </row>
    <row r="391" spans="1:3" ht="18.75" customHeight="1">
      <c r="A391" s="140" t="s">
        <v>556</v>
      </c>
      <c r="B391" s="141">
        <v>79694</v>
      </c>
      <c r="C391" s="243">
        <f>C392+C397+C406+C413+C419+C423+C427+C431+C437+C444</f>
        <v>96579</v>
      </c>
    </row>
    <row r="392" spans="1:3" ht="18.75" customHeight="1">
      <c r="A392" s="143" t="s">
        <v>557</v>
      </c>
      <c r="B392" s="141">
        <v>1698</v>
      </c>
      <c r="C392" s="243">
        <v>1788</v>
      </c>
    </row>
    <row r="393" spans="1:3" ht="18.75" customHeight="1">
      <c r="A393" s="142" t="s">
        <v>319</v>
      </c>
      <c r="B393" s="141">
        <v>1264</v>
      </c>
      <c r="C393" s="243">
        <v>1355</v>
      </c>
    </row>
    <row r="394" spans="1:3" ht="18.75" customHeight="1">
      <c r="A394" s="142" t="s">
        <v>320</v>
      </c>
      <c r="B394" s="141">
        <v>404</v>
      </c>
      <c r="C394" s="243">
        <v>433</v>
      </c>
    </row>
    <row r="395" spans="1:3" ht="18.75" customHeight="1">
      <c r="A395" s="142" t="s">
        <v>321</v>
      </c>
      <c r="B395" s="141">
        <v>0</v>
      </c>
      <c r="C395" s="243"/>
    </row>
    <row r="396" spans="1:3" ht="18.75" customHeight="1">
      <c r="A396" s="143" t="s">
        <v>558</v>
      </c>
      <c r="B396" s="141">
        <v>30</v>
      </c>
      <c r="C396" s="243"/>
    </row>
    <row r="397" spans="1:3" ht="18.75" customHeight="1">
      <c r="A397" s="142" t="s">
        <v>559</v>
      </c>
      <c r="B397" s="141">
        <v>74481</v>
      </c>
      <c r="C397" s="243">
        <v>90912</v>
      </c>
    </row>
    <row r="398" spans="1:3" ht="18.75" customHeight="1">
      <c r="A398" s="142" t="s">
        <v>560</v>
      </c>
      <c r="B398" s="141">
        <v>1306</v>
      </c>
      <c r="C398" s="243">
        <v>1906</v>
      </c>
    </row>
    <row r="399" spans="1:3" ht="18.75" customHeight="1">
      <c r="A399" s="142" t="s">
        <v>561</v>
      </c>
      <c r="B399" s="141">
        <v>36673</v>
      </c>
      <c r="C399" s="243">
        <v>43124</v>
      </c>
    </row>
    <row r="400" spans="1:3" ht="18.75" customHeight="1">
      <c r="A400" s="143" t="s">
        <v>562</v>
      </c>
      <c r="B400" s="141">
        <v>26188</v>
      </c>
      <c r="C400" s="243">
        <v>34256</v>
      </c>
    </row>
    <row r="401" spans="1:3" ht="18.75" customHeight="1">
      <c r="A401" s="143" t="s">
        <v>563</v>
      </c>
      <c r="B401" s="141">
        <v>9264</v>
      </c>
      <c r="C401" s="243">
        <v>10212</v>
      </c>
    </row>
    <row r="402" spans="1:3" ht="18.75" customHeight="1">
      <c r="A402" s="143" t="s">
        <v>564</v>
      </c>
      <c r="B402" s="141">
        <v>0</v>
      </c>
      <c r="C402" s="243"/>
    </row>
    <row r="403" spans="1:3" ht="18.75" customHeight="1">
      <c r="A403" s="142" t="s">
        <v>565</v>
      </c>
      <c r="B403" s="141">
        <v>0</v>
      </c>
      <c r="C403" s="243"/>
    </row>
    <row r="404" spans="1:3" ht="18.75" customHeight="1">
      <c r="A404" s="142" t="s">
        <v>566</v>
      </c>
      <c r="B404" s="141">
        <v>0</v>
      </c>
      <c r="C404" s="243"/>
    </row>
    <row r="405" spans="1:3" ht="18.75" customHeight="1">
      <c r="A405" s="142" t="s">
        <v>567</v>
      </c>
      <c r="B405" s="141">
        <v>1050</v>
      </c>
      <c r="C405" s="243">
        <v>1414</v>
      </c>
    </row>
    <row r="406" spans="1:3" ht="18.75" customHeight="1">
      <c r="A406" s="142" t="s">
        <v>568</v>
      </c>
      <c r="B406" s="141">
        <v>2140</v>
      </c>
      <c r="C406" s="243">
        <v>2452</v>
      </c>
    </row>
    <row r="407" spans="1:3" ht="18.75" customHeight="1">
      <c r="A407" s="142" t="s">
        <v>569</v>
      </c>
      <c r="B407" s="141">
        <v>0</v>
      </c>
      <c r="C407" s="243"/>
    </row>
    <row r="408" spans="1:3" ht="18.75" customHeight="1">
      <c r="A408" s="142" t="s">
        <v>570</v>
      </c>
      <c r="B408" s="141">
        <v>1575</v>
      </c>
      <c r="C408" s="243">
        <v>1895</v>
      </c>
    </row>
    <row r="409" spans="1:3" ht="18.75" customHeight="1">
      <c r="A409" s="142" t="s">
        <v>571</v>
      </c>
      <c r="B409" s="141">
        <v>30</v>
      </c>
      <c r="C409" s="243"/>
    </row>
    <row r="410" spans="1:3" ht="18.75" customHeight="1">
      <c r="A410" s="143" t="s">
        <v>572</v>
      </c>
      <c r="B410" s="141">
        <v>535</v>
      </c>
      <c r="C410" s="243">
        <v>557</v>
      </c>
    </row>
    <row r="411" spans="1:3" ht="18.75" customHeight="1">
      <c r="A411" s="143" t="s">
        <v>573</v>
      </c>
      <c r="B411" s="141">
        <v>0</v>
      </c>
      <c r="C411" s="243"/>
    </row>
    <row r="412" spans="1:3" ht="18.75" customHeight="1">
      <c r="A412" s="143" t="s">
        <v>574</v>
      </c>
      <c r="B412" s="141">
        <v>0</v>
      </c>
      <c r="C412" s="243"/>
    </row>
    <row r="413" spans="1:3" ht="18.75" customHeight="1">
      <c r="A413" s="140" t="s">
        <v>575</v>
      </c>
      <c r="B413" s="141">
        <v>0</v>
      </c>
      <c r="C413" s="243"/>
    </row>
    <row r="414" spans="1:3" ht="18.75" customHeight="1">
      <c r="A414" s="142" t="s">
        <v>576</v>
      </c>
      <c r="B414" s="141">
        <v>0</v>
      </c>
      <c r="C414" s="243"/>
    </row>
    <row r="415" spans="1:3" ht="18.75" customHeight="1">
      <c r="A415" s="142" t="s">
        <v>577</v>
      </c>
      <c r="B415" s="141">
        <v>0</v>
      </c>
      <c r="C415" s="243"/>
    </row>
    <row r="416" spans="1:3" ht="18.75" customHeight="1">
      <c r="A416" s="142" t="s">
        <v>578</v>
      </c>
      <c r="B416" s="141">
        <v>0</v>
      </c>
      <c r="C416" s="243"/>
    </row>
    <row r="417" spans="1:3" ht="18.75" customHeight="1">
      <c r="A417" s="143" t="s">
        <v>579</v>
      </c>
      <c r="B417" s="141">
        <v>0</v>
      </c>
      <c r="C417" s="243"/>
    </row>
    <row r="418" spans="1:3" ht="18.75" customHeight="1">
      <c r="A418" s="143" t="s">
        <v>580</v>
      </c>
      <c r="B418" s="141">
        <v>0</v>
      </c>
      <c r="C418" s="243"/>
    </row>
    <row r="419" spans="1:3" ht="18.75" customHeight="1">
      <c r="A419" s="143" t="s">
        <v>581</v>
      </c>
      <c r="B419" s="141">
        <v>0</v>
      </c>
      <c r="C419" s="243"/>
    </row>
    <row r="420" spans="1:3" ht="18.75" customHeight="1">
      <c r="A420" s="142" t="s">
        <v>582</v>
      </c>
      <c r="B420" s="141">
        <v>0</v>
      </c>
      <c r="C420" s="243"/>
    </row>
    <row r="421" spans="1:3" ht="18.75" customHeight="1">
      <c r="A421" s="142" t="s">
        <v>583</v>
      </c>
      <c r="B421" s="141">
        <v>0</v>
      </c>
      <c r="C421" s="243"/>
    </row>
    <row r="422" spans="1:3" ht="18.75" customHeight="1">
      <c r="A422" s="142" t="s">
        <v>584</v>
      </c>
      <c r="B422" s="141">
        <v>0</v>
      </c>
      <c r="C422" s="243"/>
    </row>
    <row r="423" spans="1:3" ht="18.75" customHeight="1">
      <c r="A423" s="143" t="s">
        <v>585</v>
      </c>
      <c r="B423" s="141">
        <v>0</v>
      </c>
      <c r="C423" s="243"/>
    </row>
    <row r="424" spans="1:3" ht="18.75" customHeight="1">
      <c r="A424" s="143" t="s">
        <v>586</v>
      </c>
      <c r="B424" s="141">
        <v>0</v>
      </c>
      <c r="C424" s="243"/>
    </row>
    <row r="425" spans="1:3" ht="18.75" customHeight="1">
      <c r="A425" s="143" t="s">
        <v>587</v>
      </c>
      <c r="B425" s="141">
        <v>0</v>
      </c>
      <c r="C425" s="243"/>
    </row>
    <row r="426" spans="1:3" ht="18.75" customHeight="1">
      <c r="A426" s="140" t="s">
        <v>588</v>
      </c>
      <c r="B426" s="141">
        <v>0</v>
      </c>
      <c r="C426" s="243"/>
    </row>
    <row r="427" spans="1:3" ht="18.75" customHeight="1">
      <c r="A427" s="142" t="s">
        <v>589</v>
      </c>
      <c r="B427" s="141">
        <v>281</v>
      </c>
      <c r="C427" s="243">
        <v>306</v>
      </c>
    </row>
    <row r="428" spans="1:3" ht="18.75" customHeight="1">
      <c r="A428" s="142" t="s">
        <v>590</v>
      </c>
      <c r="B428" s="141">
        <v>281</v>
      </c>
      <c r="C428" s="243">
        <v>306</v>
      </c>
    </row>
    <row r="429" spans="1:3" ht="18.75" customHeight="1">
      <c r="A429" s="142" t="s">
        <v>591</v>
      </c>
      <c r="B429" s="141">
        <v>0</v>
      </c>
      <c r="C429" s="243"/>
    </row>
    <row r="430" spans="1:3" ht="18.75" customHeight="1">
      <c r="A430" s="143" t="s">
        <v>592</v>
      </c>
      <c r="B430" s="141">
        <v>0</v>
      </c>
      <c r="C430" s="243"/>
    </row>
    <row r="431" spans="1:3" ht="18.75" customHeight="1">
      <c r="A431" s="143" t="s">
        <v>593</v>
      </c>
      <c r="B431" s="141">
        <v>1094</v>
      </c>
      <c r="C431" s="243">
        <v>1121</v>
      </c>
    </row>
    <row r="432" spans="1:3" ht="18.75" customHeight="1">
      <c r="A432" s="143" t="s">
        <v>594</v>
      </c>
      <c r="B432" s="141">
        <v>780</v>
      </c>
      <c r="C432" s="243">
        <v>801</v>
      </c>
    </row>
    <row r="433" spans="1:3" ht="18.75" customHeight="1">
      <c r="A433" s="142" t="s">
        <v>595</v>
      </c>
      <c r="B433" s="141">
        <v>314</v>
      </c>
      <c r="C433" s="243">
        <v>320</v>
      </c>
    </row>
    <row r="434" spans="1:3" ht="18.75" customHeight="1">
      <c r="A434" s="142" t="s">
        <v>596</v>
      </c>
      <c r="B434" s="141">
        <v>0</v>
      </c>
      <c r="C434" s="243"/>
    </row>
    <row r="435" spans="1:3" ht="18.75" customHeight="1">
      <c r="A435" s="142" t="s">
        <v>597</v>
      </c>
      <c r="B435" s="141">
        <v>0</v>
      </c>
      <c r="C435" s="243"/>
    </row>
    <row r="436" spans="1:3" ht="18.75" customHeight="1">
      <c r="A436" s="142" t="s">
        <v>598</v>
      </c>
      <c r="B436" s="141">
        <v>0</v>
      </c>
      <c r="C436" s="243"/>
    </row>
    <row r="437" spans="1:3" ht="18.75" customHeight="1">
      <c r="A437" s="142" t="s">
        <v>599</v>
      </c>
      <c r="B437" s="141">
        <v>0</v>
      </c>
      <c r="C437" s="243"/>
    </row>
    <row r="438" spans="1:3" ht="18.75" customHeight="1">
      <c r="A438" s="143" t="s">
        <v>600</v>
      </c>
      <c r="B438" s="141">
        <v>0</v>
      </c>
      <c r="C438" s="243"/>
    </row>
    <row r="439" spans="1:3" ht="18.75" customHeight="1">
      <c r="A439" s="143" t="s">
        <v>601</v>
      </c>
      <c r="B439" s="141">
        <v>0</v>
      </c>
      <c r="C439" s="243"/>
    </row>
    <row r="440" spans="1:3" ht="18.75" customHeight="1">
      <c r="A440" s="143" t="s">
        <v>602</v>
      </c>
      <c r="B440" s="141">
        <v>0</v>
      </c>
      <c r="C440" s="243"/>
    </row>
    <row r="441" spans="1:3" ht="18.75" customHeight="1">
      <c r="A441" s="140" t="s">
        <v>603</v>
      </c>
      <c r="B441" s="141">
        <v>0</v>
      </c>
      <c r="C441" s="243"/>
    </row>
    <row r="442" spans="1:3" ht="18.75" customHeight="1">
      <c r="A442" s="142" t="s">
        <v>604</v>
      </c>
      <c r="B442" s="141">
        <v>0</v>
      </c>
      <c r="C442" s="243"/>
    </row>
    <row r="443" spans="1:3" ht="18.75" customHeight="1">
      <c r="A443" s="142" t="s">
        <v>605</v>
      </c>
      <c r="B443" s="141">
        <v>0</v>
      </c>
      <c r="C443" s="243"/>
    </row>
    <row r="444" spans="1:3" ht="18.75" customHeight="1">
      <c r="A444" s="142" t="s">
        <v>606</v>
      </c>
      <c r="B444" s="141">
        <v>0</v>
      </c>
      <c r="C444" s="243"/>
    </row>
    <row r="445" spans="1:3" ht="18.75" customHeight="1">
      <c r="A445" s="140" t="s">
        <v>607</v>
      </c>
      <c r="B445" s="141">
        <v>784</v>
      </c>
      <c r="C445" s="243">
        <f>C446+C451+C460+C466+C472+C477+C482+C489+C493+C496</f>
        <v>863</v>
      </c>
    </row>
    <row r="446" spans="1:3" ht="18.75" customHeight="1">
      <c r="A446" s="143" t="s">
        <v>608</v>
      </c>
      <c r="B446" s="141">
        <v>181</v>
      </c>
      <c r="C446" s="243">
        <v>210</v>
      </c>
    </row>
    <row r="447" spans="1:3" ht="18.75" customHeight="1">
      <c r="A447" s="142" t="s">
        <v>319</v>
      </c>
      <c r="B447" s="141">
        <v>104</v>
      </c>
      <c r="C447" s="243">
        <v>112</v>
      </c>
    </row>
    <row r="448" spans="1:3" ht="18.75" customHeight="1">
      <c r="A448" s="142" t="s">
        <v>320</v>
      </c>
      <c r="B448" s="141">
        <v>60</v>
      </c>
      <c r="C448" s="243">
        <v>98</v>
      </c>
    </row>
    <row r="449" spans="1:3" ht="18.75" customHeight="1">
      <c r="A449" s="142" t="s">
        <v>321</v>
      </c>
      <c r="B449" s="141">
        <v>0</v>
      </c>
      <c r="C449" s="243"/>
    </row>
    <row r="450" spans="1:3" ht="18.75" customHeight="1">
      <c r="A450" s="143" t="s">
        <v>609</v>
      </c>
      <c r="B450" s="141">
        <v>17</v>
      </c>
      <c r="C450" s="243"/>
    </row>
    <row r="451" spans="1:3" ht="18.75" customHeight="1">
      <c r="A451" s="142" t="s">
        <v>610</v>
      </c>
      <c r="B451" s="141">
        <v>0</v>
      </c>
      <c r="C451" s="243"/>
    </row>
    <row r="452" spans="1:3" ht="18.75" customHeight="1">
      <c r="A452" s="142" t="s">
        <v>611</v>
      </c>
      <c r="B452" s="141">
        <v>0</v>
      </c>
      <c r="C452" s="243"/>
    </row>
    <row r="453" spans="1:3" ht="18.75" customHeight="1">
      <c r="A453" s="142" t="s">
        <v>612</v>
      </c>
      <c r="B453" s="141">
        <v>0</v>
      </c>
      <c r="C453" s="243"/>
    </row>
    <row r="454" spans="1:3" ht="18.75" customHeight="1">
      <c r="A454" s="140" t="s">
        <v>613</v>
      </c>
      <c r="B454" s="141">
        <v>0</v>
      </c>
      <c r="C454" s="243"/>
    </row>
    <row r="455" spans="1:3" ht="18.75" customHeight="1">
      <c r="A455" s="142" t="s">
        <v>614</v>
      </c>
      <c r="B455" s="141">
        <v>0</v>
      </c>
      <c r="C455" s="243"/>
    </row>
    <row r="456" spans="1:3" ht="18.75" customHeight="1">
      <c r="A456" s="142" t="s">
        <v>615</v>
      </c>
      <c r="B456" s="141">
        <v>0</v>
      </c>
      <c r="C456" s="243"/>
    </row>
    <row r="457" spans="1:3" ht="18.75" customHeight="1">
      <c r="A457" s="142" t="s">
        <v>616</v>
      </c>
      <c r="B457" s="141">
        <v>0</v>
      </c>
      <c r="C457" s="243"/>
    </row>
    <row r="458" spans="1:3" ht="18.75" customHeight="1">
      <c r="A458" s="143" t="s">
        <v>617</v>
      </c>
      <c r="B458" s="141">
        <v>0</v>
      </c>
      <c r="C458" s="243"/>
    </row>
    <row r="459" spans="1:3" ht="18.75" customHeight="1">
      <c r="A459" s="143" t="s">
        <v>618</v>
      </c>
      <c r="B459" s="141">
        <v>0</v>
      </c>
      <c r="C459" s="243"/>
    </row>
    <row r="460" spans="1:3" ht="18.75" customHeight="1">
      <c r="A460" s="143" t="s">
        <v>619</v>
      </c>
      <c r="B460" s="141">
        <v>0</v>
      </c>
      <c r="C460" s="243"/>
    </row>
    <row r="461" spans="1:3" ht="18.75" customHeight="1">
      <c r="A461" s="142" t="s">
        <v>611</v>
      </c>
      <c r="B461" s="141">
        <v>0</v>
      </c>
      <c r="C461" s="243"/>
    </row>
    <row r="462" spans="1:3" ht="18.75" customHeight="1">
      <c r="A462" s="142" t="s">
        <v>620</v>
      </c>
      <c r="B462" s="141">
        <v>0</v>
      </c>
      <c r="C462" s="243"/>
    </row>
    <row r="463" spans="1:3" ht="18.75" customHeight="1">
      <c r="A463" s="142" t="s">
        <v>621</v>
      </c>
      <c r="B463" s="141">
        <v>0</v>
      </c>
      <c r="C463" s="243"/>
    </row>
    <row r="464" spans="1:3" ht="18.75" customHeight="1">
      <c r="A464" s="143" t="s">
        <v>622</v>
      </c>
      <c r="B464" s="141">
        <v>0</v>
      </c>
      <c r="C464" s="243"/>
    </row>
    <row r="465" spans="1:3" ht="18.75" customHeight="1">
      <c r="A465" s="143" t="s">
        <v>623</v>
      </c>
      <c r="B465" s="141">
        <v>0</v>
      </c>
      <c r="C465" s="243"/>
    </row>
    <row r="466" spans="1:3" ht="18.75" customHeight="1">
      <c r="A466" s="143" t="s">
        <v>624</v>
      </c>
      <c r="B466" s="141">
        <v>230</v>
      </c>
      <c r="C466" s="243">
        <v>230</v>
      </c>
    </row>
    <row r="467" spans="1:3" ht="18.75" customHeight="1">
      <c r="A467" s="140" t="s">
        <v>611</v>
      </c>
      <c r="B467" s="141">
        <v>0</v>
      </c>
      <c r="C467" s="243"/>
    </row>
    <row r="468" spans="1:3" ht="18.75" customHeight="1">
      <c r="A468" s="142" t="s">
        <v>625</v>
      </c>
      <c r="B468" s="141">
        <v>230</v>
      </c>
      <c r="C468" s="243">
        <v>230</v>
      </c>
    </row>
    <row r="469" spans="1:3" ht="18.75" customHeight="1">
      <c r="A469" s="142" t="s">
        <v>626</v>
      </c>
      <c r="B469" s="141">
        <v>0</v>
      </c>
      <c r="C469" s="243"/>
    </row>
    <row r="470" spans="1:3" ht="18.75" customHeight="1">
      <c r="A470" s="142" t="s">
        <v>627</v>
      </c>
      <c r="B470" s="141">
        <v>0</v>
      </c>
      <c r="C470" s="243"/>
    </row>
    <row r="471" spans="1:3" ht="18.75" customHeight="1">
      <c r="A471" s="143" t="s">
        <v>628</v>
      </c>
      <c r="B471" s="141">
        <v>0</v>
      </c>
      <c r="C471" s="243"/>
    </row>
    <row r="472" spans="1:3" ht="18.75" customHeight="1">
      <c r="A472" s="143" t="s">
        <v>629</v>
      </c>
      <c r="B472" s="141">
        <v>0</v>
      </c>
      <c r="C472" s="243"/>
    </row>
    <row r="473" spans="1:3" ht="18.75" customHeight="1">
      <c r="A473" s="143" t="s">
        <v>611</v>
      </c>
      <c r="B473" s="141">
        <v>0</v>
      </c>
      <c r="C473" s="243"/>
    </row>
    <row r="474" spans="1:3" ht="18.75" customHeight="1">
      <c r="A474" s="142" t="s">
        <v>630</v>
      </c>
      <c r="B474" s="141">
        <v>0</v>
      </c>
      <c r="C474" s="243"/>
    </row>
    <row r="475" spans="1:3" ht="18.75" customHeight="1">
      <c r="A475" s="142" t="s">
        <v>631</v>
      </c>
      <c r="B475" s="141">
        <v>0</v>
      </c>
      <c r="C475" s="243"/>
    </row>
    <row r="476" spans="1:3" ht="18.75" customHeight="1">
      <c r="A476" s="142" t="s">
        <v>632</v>
      </c>
      <c r="B476" s="141">
        <v>0</v>
      </c>
      <c r="C476" s="243"/>
    </row>
    <row r="477" spans="1:3" ht="18.75" customHeight="1">
      <c r="A477" s="143" t="s">
        <v>633</v>
      </c>
      <c r="B477" s="141">
        <v>0</v>
      </c>
      <c r="C477" s="243"/>
    </row>
    <row r="478" spans="1:3" ht="18.75" customHeight="1">
      <c r="A478" s="143" t="s">
        <v>634</v>
      </c>
      <c r="B478" s="141">
        <v>0</v>
      </c>
      <c r="C478" s="243"/>
    </row>
    <row r="479" spans="1:3" ht="18.75" customHeight="1">
      <c r="A479" s="143" t="s">
        <v>635</v>
      </c>
      <c r="B479" s="141">
        <v>0</v>
      </c>
      <c r="C479" s="243"/>
    </row>
    <row r="480" spans="1:3" ht="18.75" customHeight="1">
      <c r="A480" s="140" t="s">
        <v>636</v>
      </c>
      <c r="B480" s="141">
        <v>0</v>
      </c>
      <c r="C480" s="243"/>
    </row>
    <row r="481" spans="1:3" ht="18.75" customHeight="1">
      <c r="A481" s="142" t="s">
        <v>637</v>
      </c>
      <c r="B481" s="141">
        <v>0</v>
      </c>
      <c r="C481" s="243"/>
    </row>
    <row r="482" spans="1:3" ht="18.75" customHeight="1">
      <c r="A482" s="142" t="s">
        <v>638</v>
      </c>
      <c r="B482" s="141">
        <v>170</v>
      </c>
      <c r="C482" s="243">
        <v>215</v>
      </c>
    </row>
    <row r="483" spans="1:3" ht="18.75" customHeight="1">
      <c r="A483" s="142" t="s">
        <v>611</v>
      </c>
      <c r="B483" s="141">
        <v>80</v>
      </c>
      <c r="C483" s="243">
        <v>103</v>
      </c>
    </row>
    <row r="484" spans="1:3" ht="18.75" customHeight="1">
      <c r="A484" s="143" t="s">
        <v>639</v>
      </c>
      <c r="B484" s="141">
        <v>0</v>
      </c>
      <c r="C484" s="243"/>
    </row>
    <row r="485" spans="1:3" ht="18.75" customHeight="1">
      <c r="A485" s="143" t="s">
        <v>640</v>
      </c>
      <c r="B485" s="141">
        <v>0</v>
      </c>
      <c r="C485" s="243"/>
    </row>
    <row r="486" spans="1:3" ht="18.75" customHeight="1">
      <c r="A486" s="143" t="s">
        <v>641</v>
      </c>
      <c r="B486" s="141">
        <v>0</v>
      </c>
      <c r="C486" s="243"/>
    </row>
    <row r="487" spans="1:3" ht="18.75" customHeight="1">
      <c r="A487" s="142" t="s">
        <v>642</v>
      </c>
      <c r="B487" s="141">
        <v>0</v>
      </c>
      <c r="C487" s="243"/>
    </row>
    <row r="488" spans="1:3" ht="18.75" customHeight="1">
      <c r="A488" s="142" t="s">
        <v>643</v>
      </c>
      <c r="B488" s="141">
        <v>90</v>
      </c>
      <c r="C488" s="243">
        <v>112</v>
      </c>
    </row>
    <row r="489" spans="1:3" ht="18.75" customHeight="1">
      <c r="A489" s="142" t="s">
        <v>644</v>
      </c>
      <c r="B489" s="141">
        <v>0</v>
      </c>
      <c r="C489" s="243"/>
    </row>
    <row r="490" spans="1:3" ht="18.75" customHeight="1">
      <c r="A490" s="143" t="s">
        <v>645</v>
      </c>
      <c r="B490" s="141">
        <v>0</v>
      </c>
      <c r="C490" s="243"/>
    </row>
    <row r="491" spans="1:3" ht="18.75" customHeight="1">
      <c r="A491" s="143" t="s">
        <v>646</v>
      </c>
      <c r="B491" s="141">
        <v>0</v>
      </c>
      <c r="C491" s="243"/>
    </row>
    <row r="492" spans="1:3" ht="18.75" customHeight="1">
      <c r="A492" s="143" t="s">
        <v>647</v>
      </c>
      <c r="B492" s="141">
        <v>0</v>
      </c>
      <c r="C492" s="243"/>
    </row>
    <row r="493" spans="1:3" ht="18.75" customHeight="1">
      <c r="A493" s="140" t="s">
        <v>648</v>
      </c>
      <c r="B493" s="141">
        <v>0</v>
      </c>
      <c r="C493" s="243"/>
    </row>
    <row r="494" spans="1:3" ht="18.75" customHeight="1">
      <c r="A494" s="143" t="s">
        <v>649</v>
      </c>
      <c r="B494" s="141">
        <v>0</v>
      </c>
      <c r="C494" s="243"/>
    </row>
    <row r="495" spans="1:3" ht="18.75" customHeight="1">
      <c r="A495" s="143" t="s">
        <v>650</v>
      </c>
      <c r="B495" s="141">
        <v>0</v>
      </c>
      <c r="C495" s="243"/>
    </row>
    <row r="496" spans="1:3" ht="18.75" customHeight="1">
      <c r="A496" s="142" t="s">
        <v>651</v>
      </c>
      <c r="B496" s="141">
        <v>203</v>
      </c>
      <c r="C496" s="243">
        <v>208</v>
      </c>
    </row>
    <row r="497" spans="1:3" ht="18.75" customHeight="1">
      <c r="A497" s="142" t="s">
        <v>652</v>
      </c>
      <c r="B497" s="141">
        <v>0</v>
      </c>
      <c r="C497" s="243"/>
    </row>
    <row r="498" spans="1:3" ht="18.75" customHeight="1">
      <c r="A498" s="143" t="s">
        <v>653</v>
      </c>
      <c r="B498" s="141">
        <v>0</v>
      </c>
      <c r="C498" s="243"/>
    </row>
    <row r="499" spans="1:3" ht="18.75" customHeight="1">
      <c r="A499" s="143" t="s">
        <v>654</v>
      </c>
      <c r="B499" s="141">
        <v>0</v>
      </c>
      <c r="C499" s="243"/>
    </row>
    <row r="500" spans="1:3" ht="18.75" customHeight="1">
      <c r="A500" s="143" t="s">
        <v>655</v>
      </c>
      <c r="B500" s="141">
        <v>203</v>
      </c>
      <c r="C500" s="243">
        <v>208</v>
      </c>
    </row>
    <row r="501" spans="1:3" ht="18.75" customHeight="1">
      <c r="A501" s="144" t="s">
        <v>656</v>
      </c>
      <c r="B501" s="141">
        <v>2969</v>
      </c>
      <c r="C501" s="243">
        <f>C502+C524+C516+C535+C547</f>
        <v>3303</v>
      </c>
    </row>
    <row r="502" spans="1:3" ht="18.75" customHeight="1">
      <c r="A502" s="144" t="s">
        <v>657</v>
      </c>
      <c r="B502" s="141">
        <v>1093</v>
      </c>
      <c r="C502" s="243">
        <v>1299</v>
      </c>
    </row>
    <row r="503" spans="1:3" ht="18.75" customHeight="1">
      <c r="A503" s="144" t="s">
        <v>319</v>
      </c>
      <c r="B503" s="141">
        <v>512</v>
      </c>
      <c r="C503" s="243">
        <v>623</v>
      </c>
    </row>
    <row r="504" spans="1:3" ht="18.75" customHeight="1">
      <c r="A504" s="144" t="s">
        <v>320</v>
      </c>
      <c r="B504" s="141">
        <v>108</v>
      </c>
      <c r="C504" s="243">
        <v>205</v>
      </c>
    </row>
    <row r="505" spans="1:3" ht="18.75" customHeight="1">
      <c r="A505" s="144" t="s">
        <v>321</v>
      </c>
      <c r="B505" s="141">
        <v>0</v>
      </c>
      <c r="C505" s="243"/>
    </row>
    <row r="506" spans="1:3" ht="18.75" customHeight="1">
      <c r="A506" s="144" t="s">
        <v>658</v>
      </c>
      <c r="B506" s="141">
        <v>129</v>
      </c>
      <c r="C506" s="243">
        <v>132</v>
      </c>
    </row>
    <row r="507" spans="1:3" ht="18.75" customHeight="1">
      <c r="A507" s="144" t="s">
        <v>659</v>
      </c>
      <c r="B507" s="141">
        <v>80</v>
      </c>
      <c r="C507" s="243"/>
    </row>
    <row r="508" spans="1:3" ht="18.75" customHeight="1">
      <c r="A508" s="144" t="s">
        <v>660</v>
      </c>
      <c r="B508" s="141">
        <v>0</v>
      </c>
      <c r="C508" s="243"/>
    </row>
    <row r="509" spans="1:3" ht="18.75" customHeight="1">
      <c r="A509" s="144" t="s">
        <v>661</v>
      </c>
      <c r="B509" s="141">
        <v>151</v>
      </c>
      <c r="C509" s="243">
        <v>162</v>
      </c>
    </row>
    <row r="510" spans="1:3" ht="18.75" customHeight="1">
      <c r="A510" s="144" t="s">
        <v>662</v>
      </c>
      <c r="B510" s="141">
        <v>0</v>
      </c>
      <c r="C510" s="243"/>
    </row>
    <row r="511" spans="1:3" ht="18.75" customHeight="1">
      <c r="A511" s="144" t="s">
        <v>663</v>
      </c>
      <c r="B511" s="141">
        <v>86</v>
      </c>
      <c r="C511" s="243">
        <v>85</v>
      </c>
    </row>
    <row r="512" spans="1:3" ht="18.75" customHeight="1">
      <c r="A512" s="144" t="s">
        <v>664</v>
      </c>
      <c r="B512" s="141">
        <v>0</v>
      </c>
      <c r="C512" s="243"/>
    </row>
    <row r="513" spans="1:3" ht="18.75" customHeight="1">
      <c r="A513" s="144" t="s">
        <v>665</v>
      </c>
      <c r="B513" s="141">
        <v>0</v>
      </c>
      <c r="C513" s="243"/>
    </row>
    <row r="514" spans="1:3" ht="18.75" customHeight="1">
      <c r="A514" s="144" t="s">
        <v>666</v>
      </c>
      <c r="B514" s="141">
        <v>27</v>
      </c>
      <c r="C514" s="243">
        <v>27</v>
      </c>
    </row>
    <row r="515" spans="1:3" ht="18.75" customHeight="1">
      <c r="A515" s="144" t="s">
        <v>667</v>
      </c>
      <c r="B515" s="141">
        <v>0</v>
      </c>
      <c r="C515" s="243">
        <v>65</v>
      </c>
    </row>
    <row r="516" spans="1:3" ht="18.75" customHeight="1">
      <c r="A516" s="144" t="s">
        <v>668</v>
      </c>
      <c r="B516" s="141">
        <v>27</v>
      </c>
      <c r="C516" s="243"/>
    </row>
    <row r="517" spans="1:3" ht="18.75" customHeight="1">
      <c r="A517" s="144" t="s">
        <v>319</v>
      </c>
      <c r="B517" s="141">
        <v>0</v>
      </c>
      <c r="C517" s="243"/>
    </row>
    <row r="518" spans="1:3" ht="18.75" customHeight="1">
      <c r="A518" s="144" t="s">
        <v>320</v>
      </c>
      <c r="B518" s="141">
        <v>0</v>
      </c>
      <c r="C518" s="243"/>
    </row>
    <row r="519" spans="1:3" ht="18.75" customHeight="1">
      <c r="A519" s="144" t="s">
        <v>321</v>
      </c>
      <c r="B519" s="141">
        <v>0</v>
      </c>
      <c r="C519" s="243"/>
    </row>
    <row r="520" spans="1:3" ht="18.75" customHeight="1">
      <c r="A520" s="140" t="s">
        <v>669</v>
      </c>
      <c r="B520" s="141">
        <v>27</v>
      </c>
      <c r="C520" s="243"/>
    </row>
    <row r="521" spans="1:3" ht="18.75" customHeight="1">
      <c r="A521" s="140" t="s">
        <v>670</v>
      </c>
      <c r="B521" s="141">
        <v>0</v>
      </c>
      <c r="C521" s="243"/>
    </row>
    <row r="522" spans="1:3" ht="18.75" customHeight="1">
      <c r="A522" s="140" t="s">
        <v>671</v>
      </c>
      <c r="B522" s="141">
        <v>0</v>
      </c>
      <c r="C522" s="243"/>
    </row>
    <row r="523" spans="1:3" ht="18.75" customHeight="1">
      <c r="A523" s="140" t="s">
        <v>672</v>
      </c>
      <c r="B523" s="141">
        <v>0</v>
      </c>
      <c r="C523" s="243"/>
    </row>
    <row r="524" spans="1:3" ht="18.75" customHeight="1">
      <c r="A524" s="144" t="s">
        <v>673</v>
      </c>
      <c r="B524" s="141">
        <v>160</v>
      </c>
      <c r="C524" s="243">
        <v>225</v>
      </c>
    </row>
    <row r="525" spans="1:3" ht="18.75" customHeight="1">
      <c r="A525" s="144" t="s">
        <v>319</v>
      </c>
      <c r="B525" s="141">
        <v>65</v>
      </c>
      <c r="C525" s="243">
        <v>75</v>
      </c>
    </row>
    <row r="526" spans="1:3" ht="18.75" customHeight="1">
      <c r="A526" s="144" t="s">
        <v>320</v>
      </c>
      <c r="B526" s="141">
        <v>70</v>
      </c>
      <c r="C526" s="243">
        <v>82</v>
      </c>
    </row>
    <row r="527" spans="1:3" ht="18.75" customHeight="1">
      <c r="A527" s="144" t="s">
        <v>321</v>
      </c>
      <c r="B527" s="141">
        <v>0</v>
      </c>
      <c r="C527" s="243"/>
    </row>
    <row r="528" spans="1:3" ht="18.75" customHeight="1">
      <c r="A528" s="140" t="s">
        <v>674</v>
      </c>
      <c r="B528" s="141">
        <v>10</v>
      </c>
      <c r="C528" s="243"/>
    </row>
    <row r="529" spans="1:3" ht="18.75" customHeight="1">
      <c r="A529" s="140" t="s">
        <v>675</v>
      </c>
      <c r="B529" s="141">
        <v>5</v>
      </c>
      <c r="C529" s="243"/>
    </row>
    <row r="530" spans="1:3" ht="18.75" customHeight="1">
      <c r="A530" s="140" t="s">
        <v>676</v>
      </c>
      <c r="B530" s="141">
        <v>0</v>
      </c>
      <c r="C530" s="243"/>
    </row>
    <row r="531" spans="1:3" ht="18.75" customHeight="1">
      <c r="A531" s="140" t="s">
        <v>677</v>
      </c>
      <c r="B531" s="141">
        <v>0</v>
      </c>
      <c r="C531" s="243"/>
    </row>
    <row r="532" spans="1:3" ht="18.75" customHeight="1">
      <c r="A532" s="140" t="s">
        <v>678</v>
      </c>
      <c r="B532" s="141">
        <v>10</v>
      </c>
      <c r="C532" s="243">
        <v>21</v>
      </c>
    </row>
    <row r="533" spans="1:3" ht="18.75" customHeight="1">
      <c r="A533" s="140" t="s">
        <v>679</v>
      </c>
      <c r="B533" s="141">
        <v>0</v>
      </c>
      <c r="C533" s="243"/>
    </row>
    <row r="534" spans="1:3" ht="18.75" customHeight="1">
      <c r="A534" s="140" t="s">
        <v>680</v>
      </c>
      <c r="B534" s="141">
        <v>0</v>
      </c>
      <c r="C534" s="243">
        <v>47</v>
      </c>
    </row>
    <row r="535" spans="1:3" ht="18.75" customHeight="1">
      <c r="A535" s="144" t="s">
        <v>681</v>
      </c>
      <c r="B535" s="141">
        <v>1689</v>
      </c>
      <c r="C535" s="243">
        <v>1779</v>
      </c>
    </row>
    <row r="536" spans="1:3" ht="18.75" customHeight="1">
      <c r="A536" s="144" t="s">
        <v>319</v>
      </c>
      <c r="B536" s="141">
        <v>0</v>
      </c>
      <c r="C536" s="243">
        <v>224</v>
      </c>
    </row>
    <row r="537" spans="1:3" ht="18.75" customHeight="1">
      <c r="A537" s="144" t="s">
        <v>320</v>
      </c>
      <c r="B537" s="141">
        <v>272</v>
      </c>
      <c r="C537" s="243">
        <v>185</v>
      </c>
    </row>
    <row r="538" spans="1:3" ht="18.75" customHeight="1">
      <c r="A538" s="144" t="s">
        <v>321</v>
      </c>
      <c r="B538" s="141">
        <v>0</v>
      </c>
      <c r="C538" s="243"/>
    </row>
    <row r="539" spans="1:3" ht="18.75" customHeight="1">
      <c r="A539" s="140" t="s">
        <v>682</v>
      </c>
      <c r="B539" s="141">
        <v>721</v>
      </c>
      <c r="C539" s="243">
        <v>750</v>
      </c>
    </row>
    <row r="540" spans="1:3" ht="18.75" customHeight="1">
      <c r="A540" s="140" t="s">
        <v>683</v>
      </c>
      <c r="B540" s="141">
        <v>174</v>
      </c>
      <c r="C540" s="243">
        <v>184</v>
      </c>
    </row>
    <row r="541" spans="1:3" ht="18.75" customHeight="1">
      <c r="A541" s="144" t="s">
        <v>684</v>
      </c>
      <c r="B541" s="141">
        <v>522</v>
      </c>
      <c r="C541" s="243">
        <v>436</v>
      </c>
    </row>
    <row r="542" spans="1:3" ht="18.75" customHeight="1">
      <c r="A542" s="140" t="s">
        <v>685</v>
      </c>
      <c r="B542" s="141">
        <v>0</v>
      </c>
      <c r="C542" s="243"/>
    </row>
    <row r="543" spans="1:3" ht="18.75" customHeight="1">
      <c r="A543" s="140" t="s">
        <v>686</v>
      </c>
      <c r="B543" s="141">
        <v>0</v>
      </c>
      <c r="C543" s="243"/>
    </row>
    <row r="544" spans="1:3" ht="18.75" customHeight="1">
      <c r="A544" s="144" t="s">
        <v>687</v>
      </c>
      <c r="B544" s="141">
        <v>0</v>
      </c>
      <c r="C544" s="243"/>
    </row>
    <row r="545" spans="1:3" ht="18.75" customHeight="1">
      <c r="A545" s="140" t="s">
        <v>688</v>
      </c>
      <c r="B545" s="141">
        <v>0</v>
      </c>
      <c r="C545" s="243"/>
    </row>
    <row r="546" spans="1:3" ht="18.75" customHeight="1">
      <c r="A546" s="144" t="s">
        <v>689</v>
      </c>
      <c r="B546" s="141">
        <v>0</v>
      </c>
      <c r="C546" s="243"/>
    </row>
    <row r="547" spans="1:3" ht="18.75" customHeight="1">
      <c r="A547" s="144" t="s">
        <v>690</v>
      </c>
      <c r="B547" s="141">
        <v>0</v>
      </c>
      <c r="C547" s="243"/>
    </row>
    <row r="548" spans="1:3" ht="18.75" customHeight="1">
      <c r="A548" s="144" t="s">
        <v>691</v>
      </c>
      <c r="B548" s="141">
        <v>0</v>
      </c>
      <c r="C548" s="243"/>
    </row>
    <row r="549" spans="1:3" ht="18.75" customHeight="1">
      <c r="A549" s="144" t="s">
        <v>692</v>
      </c>
      <c r="B549" s="141">
        <v>0</v>
      </c>
      <c r="C549" s="243"/>
    </row>
    <row r="550" spans="1:3" ht="18.75" customHeight="1">
      <c r="A550" s="144" t="s">
        <v>693</v>
      </c>
      <c r="B550" s="141">
        <v>70698</v>
      </c>
      <c r="C550" s="243">
        <f>C551+C565+C576+C578+C587+C591+C601+C609+C615+C622+C631+C636+C641+C644+C647+C650+C653+C656+C660</f>
        <v>77968</v>
      </c>
    </row>
    <row r="551" spans="1:3" ht="18.75" customHeight="1">
      <c r="A551" s="144" t="s">
        <v>694</v>
      </c>
      <c r="B551" s="141">
        <v>2890</v>
      </c>
      <c r="C551" s="243">
        <v>2995</v>
      </c>
    </row>
    <row r="552" spans="1:3" ht="18.75" customHeight="1">
      <c r="A552" s="144" t="s">
        <v>319</v>
      </c>
      <c r="B552" s="141">
        <v>625</v>
      </c>
      <c r="C552" s="243">
        <v>755</v>
      </c>
    </row>
    <row r="553" spans="1:3" ht="18.75" customHeight="1">
      <c r="A553" s="144" t="s">
        <v>320</v>
      </c>
      <c r="B553" s="141">
        <v>1488</v>
      </c>
      <c r="C553" s="243">
        <v>1523</v>
      </c>
    </row>
    <row r="554" spans="1:3" ht="18.75" customHeight="1">
      <c r="A554" s="144" t="s">
        <v>321</v>
      </c>
      <c r="B554" s="141">
        <v>0</v>
      </c>
      <c r="C554" s="243"/>
    </row>
    <row r="555" spans="1:3" ht="18.75" customHeight="1">
      <c r="A555" s="144" t="s">
        <v>695</v>
      </c>
      <c r="B555" s="141">
        <v>0</v>
      </c>
      <c r="C555" s="243"/>
    </row>
    <row r="556" spans="1:3" ht="18.75" customHeight="1">
      <c r="A556" s="144" t="s">
        <v>696</v>
      </c>
      <c r="B556" s="141">
        <v>0</v>
      </c>
      <c r="C556" s="243"/>
    </row>
    <row r="557" spans="1:3" ht="18.75" customHeight="1">
      <c r="A557" s="144" t="s">
        <v>697</v>
      </c>
      <c r="B557" s="141">
        <v>98</v>
      </c>
      <c r="C557" s="243"/>
    </row>
    <row r="558" spans="1:3" ht="18.75" customHeight="1">
      <c r="A558" s="144" t="s">
        <v>698</v>
      </c>
      <c r="B558" s="141">
        <v>0</v>
      </c>
      <c r="C558" s="243"/>
    </row>
    <row r="559" spans="1:3" ht="18.75" customHeight="1">
      <c r="A559" s="144" t="s">
        <v>362</v>
      </c>
      <c r="B559" s="141">
        <v>0</v>
      </c>
      <c r="C559" s="243"/>
    </row>
    <row r="560" spans="1:3" ht="18.75" customHeight="1">
      <c r="A560" s="144" t="s">
        <v>699</v>
      </c>
      <c r="B560" s="141">
        <v>613</v>
      </c>
      <c r="C560" s="243">
        <v>689</v>
      </c>
    </row>
    <row r="561" spans="1:3" ht="18.75" customHeight="1">
      <c r="A561" s="144" t="s">
        <v>700</v>
      </c>
      <c r="B561" s="141">
        <v>13</v>
      </c>
      <c r="C561" s="243"/>
    </row>
    <row r="562" spans="1:3" ht="18.75" customHeight="1">
      <c r="A562" s="144" t="s">
        <v>701</v>
      </c>
      <c r="B562" s="141">
        <v>0</v>
      </c>
      <c r="C562" s="243"/>
    </row>
    <row r="563" spans="1:3" ht="18.75" customHeight="1">
      <c r="A563" s="144" t="s">
        <v>702</v>
      </c>
      <c r="B563" s="141">
        <v>35</v>
      </c>
      <c r="C563" s="243"/>
    </row>
    <row r="564" spans="1:3" ht="18.75" customHeight="1">
      <c r="A564" s="144" t="s">
        <v>703</v>
      </c>
      <c r="B564" s="141">
        <v>18</v>
      </c>
      <c r="C564" s="243">
        <v>28</v>
      </c>
    </row>
    <row r="565" spans="1:3" ht="18.75" customHeight="1">
      <c r="A565" s="144" t="s">
        <v>704</v>
      </c>
      <c r="B565" s="141">
        <v>4339</v>
      </c>
      <c r="C565" s="243">
        <v>4628</v>
      </c>
    </row>
    <row r="566" spans="1:3" ht="18.75" customHeight="1">
      <c r="A566" s="144" t="s">
        <v>319</v>
      </c>
      <c r="B566" s="141">
        <v>390</v>
      </c>
      <c r="C566" s="243">
        <v>423</v>
      </c>
    </row>
    <row r="567" spans="1:3" ht="18.75" customHeight="1">
      <c r="A567" s="144" t="s">
        <v>320</v>
      </c>
      <c r="B567" s="141">
        <v>3769</v>
      </c>
      <c r="C567" s="243">
        <v>3986</v>
      </c>
    </row>
    <row r="568" spans="1:3" ht="18.75" customHeight="1">
      <c r="A568" s="144" t="s">
        <v>321</v>
      </c>
      <c r="B568" s="141">
        <v>0</v>
      </c>
      <c r="C568" s="243"/>
    </row>
    <row r="569" spans="1:3" ht="18.75" customHeight="1">
      <c r="A569" s="144" t="s">
        <v>705</v>
      </c>
      <c r="B569" s="141">
        <v>0</v>
      </c>
      <c r="C569" s="243"/>
    </row>
    <row r="570" spans="1:3" ht="18.75" customHeight="1">
      <c r="A570" s="144" t="s">
        <v>706</v>
      </c>
      <c r="B570" s="141">
        <v>0</v>
      </c>
      <c r="C570" s="243"/>
    </row>
    <row r="571" spans="1:3" ht="18.75" customHeight="1">
      <c r="A571" s="144" t="s">
        <v>707</v>
      </c>
      <c r="B571" s="141">
        <v>0</v>
      </c>
      <c r="C571" s="243"/>
    </row>
    <row r="572" spans="1:3" ht="18.75" customHeight="1">
      <c r="A572" s="144" t="s">
        <v>708</v>
      </c>
      <c r="B572" s="141">
        <v>170</v>
      </c>
      <c r="C572" s="243">
        <v>180</v>
      </c>
    </row>
    <row r="573" spans="1:3" ht="18.75" customHeight="1">
      <c r="A573" s="144" t="s">
        <v>709</v>
      </c>
      <c r="B573" s="141">
        <v>0</v>
      </c>
      <c r="C573" s="243"/>
    </row>
    <row r="574" spans="1:3" ht="18.75" customHeight="1">
      <c r="A574" s="144" t="s">
        <v>710</v>
      </c>
      <c r="B574" s="141">
        <v>0</v>
      </c>
      <c r="C574" s="243"/>
    </row>
    <row r="575" spans="1:3" ht="18.75" customHeight="1">
      <c r="A575" s="144" t="s">
        <v>711</v>
      </c>
      <c r="B575" s="141">
        <v>10</v>
      </c>
      <c r="C575" s="243">
        <v>39</v>
      </c>
    </row>
    <row r="576" spans="1:3" ht="18.75" customHeight="1">
      <c r="A576" s="144" t="s">
        <v>712</v>
      </c>
      <c r="B576" s="141">
        <v>0</v>
      </c>
      <c r="C576" s="243"/>
    </row>
    <row r="577" spans="1:3" ht="18.75" customHeight="1">
      <c r="A577" s="144" t="s">
        <v>713</v>
      </c>
      <c r="B577" s="141">
        <v>0</v>
      </c>
      <c r="C577" s="243"/>
    </row>
    <row r="578" spans="1:3" ht="18.75" customHeight="1">
      <c r="A578" s="144" t="s">
        <v>714</v>
      </c>
      <c r="B578" s="141">
        <v>14512</v>
      </c>
      <c r="C578" s="243">
        <v>19074</v>
      </c>
    </row>
    <row r="579" spans="1:3" ht="18.75" customHeight="1">
      <c r="A579" s="144" t="s">
        <v>715</v>
      </c>
      <c r="B579" s="141">
        <v>0</v>
      </c>
      <c r="C579" s="243"/>
    </row>
    <row r="580" spans="1:3" ht="18.75" customHeight="1">
      <c r="A580" s="144" t="s">
        <v>716</v>
      </c>
      <c r="B580" s="141">
        <v>0</v>
      </c>
      <c r="C580" s="243"/>
    </row>
    <row r="581" spans="1:3" ht="18.75" customHeight="1">
      <c r="A581" s="144" t="s">
        <v>717</v>
      </c>
      <c r="B581" s="141">
        <v>0</v>
      </c>
      <c r="C581" s="243"/>
    </row>
    <row r="582" spans="1:3" ht="18.75" customHeight="1">
      <c r="A582" s="144" t="s">
        <v>718</v>
      </c>
      <c r="B582" s="141">
        <v>0</v>
      </c>
      <c r="C582" s="243"/>
    </row>
    <row r="583" spans="1:3" ht="18.75" customHeight="1">
      <c r="A583" s="144" t="s">
        <v>719</v>
      </c>
      <c r="B583" s="141">
        <v>14512</v>
      </c>
      <c r="C583" s="243">
        <v>19074</v>
      </c>
    </row>
    <row r="584" spans="1:3" ht="18.75" customHeight="1">
      <c r="A584" s="144" t="s">
        <v>720</v>
      </c>
      <c r="B584" s="141">
        <v>0</v>
      </c>
      <c r="C584" s="243"/>
    </row>
    <row r="585" spans="1:3" ht="18.75" customHeight="1">
      <c r="A585" s="144" t="s">
        <v>721</v>
      </c>
      <c r="B585" s="141">
        <v>0</v>
      </c>
      <c r="C585" s="243"/>
    </row>
    <row r="586" spans="1:3" ht="18.75" customHeight="1">
      <c r="A586" s="144" t="s">
        <v>722</v>
      </c>
      <c r="B586" s="141">
        <v>0</v>
      </c>
      <c r="C586" s="243"/>
    </row>
    <row r="587" spans="1:3" ht="18.75" customHeight="1">
      <c r="A587" s="144" t="s">
        <v>723</v>
      </c>
      <c r="B587" s="141">
        <v>700</v>
      </c>
      <c r="C587" s="243"/>
    </row>
    <row r="588" spans="1:3" ht="18.75" customHeight="1">
      <c r="A588" s="144" t="s">
        <v>724</v>
      </c>
      <c r="B588" s="141">
        <v>0</v>
      </c>
      <c r="C588" s="243"/>
    </row>
    <row r="589" spans="1:3" ht="18.75" customHeight="1">
      <c r="A589" s="144" t="s">
        <v>725</v>
      </c>
      <c r="B589" s="141">
        <v>0</v>
      </c>
      <c r="C589" s="243"/>
    </row>
    <row r="590" spans="1:3" ht="18.75" customHeight="1">
      <c r="A590" s="144" t="s">
        <v>726</v>
      </c>
      <c r="B590" s="141">
        <v>700</v>
      </c>
      <c r="C590" s="243"/>
    </row>
    <row r="591" spans="1:3" ht="18.75" customHeight="1">
      <c r="A591" s="144" t="s">
        <v>727</v>
      </c>
      <c r="B591" s="141">
        <v>2661</v>
      </c>
      <c r="C591" s="243">
        <v>3302</v>
      </c>
    </row>
    <row r="592" spans="1:3" ht="18.75" customHeight="1">
      <c r="A592" s="144" t="s">
        <v>728</v>
      </c>
      <c r="B592" s="141">
        <v>0</v>
      </c>
      <c r="C592" s="243"/>
    </row>
    <row r="593" spans="1:3" ht="18.75" customHeight="1">
      <c r="A593" s="144" t="s">
        <v>729</v>
      </c>
      <c r="B593" s="141">
        <v>0</v>
      </c>
      <c r="C593" s="243"/>
    </row>
    <row r="594" spans="1:3" ht="18.75" customHeight="1">
      <c r="A594" s="144" t="s">
        <v>730</v>
      </c>
      <c r="B594" s="141">
        <v>0</v>
      </c>
      <c r="C594" s="243"/>
    </row>
    <row r="595" spans="1:3" ht="18.75" customHeight="1">
      <c r="A595" s="144" t="s">
        <v>731</v>
      </c>
      <c r="B595" s="141">
        <v>2661</v>
      </c>
      <c r="C595" s="243">
        <v>3302</v>
      </c>
    </row>
    <row r="596" spans="1:3" ht="18.75" customHeight="1">
      <c r="A596" s="144" t="s">
        <v>732</v>
      </c>
      <c r="B596" s="141">
        <v>0</v>
      </c>
      <c r="C596" s="243"/>
    </row>
    <row r="597" spans="1:3" ht="18.75" customHeight="1">
      <c r="A597" s="144" t="s">
        <v>733</v>
      </c>
      <c r="B597" s="141">
        <v>0</v>
      </c>
      <c r="C597" s="243"/>
    </row>
    <row r="598" spans="1:3" ht="18.75" customHeight="1">
      <c r="A598" s="144" t="s">
        <v>734</v>
      </c>
      <c r="B598" s="141">
        <v>0</v>
      </c>
      <c r="C598" s="243"/>
    </row>
    <row r="599" spans="1:3" ht="18.75" customHeight="1">
      <c r="A599" s="144" t="s">
        <v>735</v>
      </c>
      <c r="B599" s="141">
        <v>0</v>
      </c>
      <c r="C599" s="243"/>
    </row>
    <row r="600" spans="1:3" ht="18.75" customHeight="1">
      <c r="A600" s="144" t="s">
        <v>736</v>
      </c>
      <c r="B600" s="141">
        <v>0</v>
      </c>
      <c r="C600" s="243"/>
    </row>
    <row r="601" spans="1:3" ht="18.75" customHeight="1">
      <c r="A601" s="144" t="s">
        <v>737</v>
      </c>
      <c r="B601" s="141">
        <v>1953</v>
      </c>
      <c r="C601" s="243">
        <v>2006</v>
      </c>
    </row>
    <row r="602" spans="1:3" ht="18.75" customHeight="1">
      <c r="A602" s="144" t="s">
        <v>738</v>
      </c>
      <c r="B602" s="141">
        <v>600</v>
      </c>
      <c r="C602" s="243">
        <v>625</v>
      </c>
    </row>
    <row r="603" spans="1:3" ht="18.75" customHeight="1">
      <c r="A603" s="144" t="s">
        <v>739</v>
      </c>
      <c r="B603" s="141">
        <v>58</v>
      </c>
      <c r="C603" s="243">
        <v>78</v>
      </c>
    </row>
    <row r="604" spans="1:3" ht="18.75" customHeight="1">
      <c r="A604" s="144" t="s">
        <v>740</v>
      </c>
      <c r="B604" s="141">
        <v>435</v>
      </c>
      <c r="C604" s="243">
        <v>435</v>
      </c>
    </row>
    <row r="605" spans="1:3" ht="18.75" customHeight="1">
      <c r="A605" s="144" t="s">
        <v>741</v>
      </c>
      <c r="B605" s="141">
        <v>0</v>
      </c>
      <c r="C605" s="243"/>
    </row>
    <row r="606" spans="1:3" ht="18.75" customHeight="1">
      <c r="A606" s="144" t="s">
        <v>742</v>
      </c>
      <c r="B606" s="141">
        <v>860</v>
      </c>
      <c r="C606" s="243">
        <v>868</v>
      </c>
    </row>
    <row r="607" spans="1:3" ht="18.75" customHeight="1">
      <c r="A607" s="144" t="s">
        <v>743</v>
      </c>
      <c r="B607" s="141">
        <v>0</v>
      </c>
      <c r="C607" s="243"/>
    </row>
    <row r="608" spans="1:3" ht="18.75" customHeight="1">
      <c r="A608" s="144" t="s">
        <v>744</v>
      </c>
      <c r="B608" s="141">
        <v>0</v>
      </c>
      <c r="C608" s="243"/>
    </row>
    <row r="609" spans="1:3" ht="18.75" customHeight="1">
      <c r="A609" s="144" t="s">
        <v>745</v>
      </c>
      <c r="B609" s="141">
        <v>1552</v>
      </c>
      <c r="C609" s="243">
        <v>1665</v>
      </c>
    </row>
    <row r="610" spans="1:3" ht="18.75" customHeight="1">
      <c r="A610" s="144" t="s">
        <v>746</v>
      </c>
      <c r="B610" s="141">
        <v>800</v>
      </c>
      <c r="C610" s="243">
        <v>913</v>
      </c>
    </row>
    <row r="611" spans="1:3" ht="18.75" customHeight="1">
      <c r="A611" s="144" t="s">
        <v>747</v>
      </c>
      <c r="B611" s="141">
        <v>752</v>
      </c>
      <c r="C611" s="243">
        <v>752</v>
      </c>
    </row>
    <row r="612" spans="1:3" ht="18.75" customHeight="1">
      <c r="A612" s="144" t="s">
        <v>748</v>
      </c>
      <c r="B612" s="141">
        <v>0</v>
      </c>
      <c r="C612" s="243"/>
    </row>
    <row r="613" spans="1:3" ht="18.75" customHeight="1">
      <c r="A613" s="144" t="s">
        <v>749</v>
      </c>
      <c r="B613" s="141">
        <v>0</v>
      </c>
      <c r="C613" s="243"/>
    </row>
    <row r="614" spans="1:3" ht="18.75" customHeight="1">
      <c r="A614" s="144" t="s">
        <v>750</v>
      </c>
      <c r="B614" s="141">
        <v>0</v>
      </c>
      <c r="C614" s="243"/>
    </row>
    <row r="615" spans="1:3" ht="18.75" customHeight="1">
      <c r="A615" s="144" t="s">
        <v>751</v>
      </c>
      <c r="B615" s="141">
        <v>1953</v>
      </c>
      <c r="C615" s="243">
        <v>572</v>
      </c>
    </row>
    <row r="616" spans="1:3" ht="18.75" customHeight="1">
      <c r="A616" s="144" t="s">
        <v>752</v>
      </c>
      <c r="B616" s="141">
        <v>74</v>
      </c>
      <c r="C616" s="243">
        <v>76</v>
      </c>
    </row>
    <row r="617" spans="1:3" ht="18.75" customHeight="1">
      <c r="A617" s="144" t="s">
        <v>753</v>
      </c>
      <c r="B617" s="141">
        <v>479</v>
      </c>
      <c r="C617" s="243">
        <v>496</v>
      </c>
    </row>
    <row r="618" spans="1:3" ht="18.75" customHeight="1">
      <c r="A618" s="144" t="s">
        <v>754</v>
      </c>
      <c r="B618" s="141">
        <v>0</v>
      </c>
      <c r="C618" s="243"/>
    </row>
    <row r="619" spans="1:3" ht="18.75" customHeight="1">
      <c r="A619" s="144" t="s">
        <v>755</v>
      </c>
      <c r="B619" s="141">
        <v>1400</v>
      </c>
      <c r="C619" s="243"/>
    </row>
    <row r="620" spans="1:3" ht="18.75" customHeight="1">
      <c r="A620" s="144" t="s">
        <v>756</v>
      </c>
      <c r="B620" s="141">
        <v>0</v>
      </c>
      <c r="C620" s="243"/>
    </row>
    <row r="621" spans="1:3" ht="18.75" customHeight="1">
      <c r="A621" s="144" t="s">
        <v>757</v>
      </c>
      <c r="B621" s="141">
        <v>0</v>
      </c>
      <c r="C621" s="243"/>
    </row>
    <row r="622" spans="1:3" ht="18.75" customHeight="1">
      <c r="A622" s="144" t="s">
        <v>758</v>
      </c>
      <c r="B622" s="141">
        <v>2010</v>
      </c>
      <c r="C622" s="243">
        <v>2091</v>
      </c>
    </row>
    <row r="623" spans="1:3" ht="18.75" customHeight="1">
      <c r="A623" s="144" t="s">
        <v>319</v>
      </c>
      <c r="B623" s="141">
        <v>44</v>
      </c>
      <c r="C623" s="243">
        <v>66</v>
      </c>
    </row>
    <row r="624" spans="1:3" ht="18.75" customHeight="1">
      <c r="A624" s="144" t="s">
        <v>320</v>
      </c>
      <c r="B624" s="141">
        <v>56</v>
      </c>
      <c r="C624" s="243">
        <v>63</v>
      </c>
    </row>
    <row r="625" spans="1:3" ht="18.75" customHeight="1">
      <c r="A625" s="144" t="s">
        <v>321</v>
      </c>
      <c r="B625" s="141">
        <v>0</v>
      </c>
      <c r="C625" s="243"/>
    </row>
    <row r="626" spans="1:3" ht="18.75" customHeight="1">
      <c r="A626" s="144" t="s">
        <v>759</v>
      </c>
      <c r="B626" s="141">
        <v>0</v>
      </c>
      <c r="C626" s="243"/>
    </row>
    <row r="627" spans="1:3" ht="18.75" customHeight="1">
      <c r="A627" s="144" t="s">
        <v>760</v>
      </c>
      <c r="B627" s="141">
        <v>300</v>
      </c>
      <c r="C627" s="243">
        <v>300</v>
      </c>
    </row>
    <row r="628" spans="1:3" ht="18.75" customHeight="1">
      <c r="A628" s="144" t="s">
        <v>761</v>
      </c>
      <c r="B628" s="141">
        <v>0</v>
      </c>
      <c r="C628" s="243"/>
    </row>
    <row r="629" spans="1:3" ht="18.75" customHeight="1">
      <c r="A629" s="144" t="s">
        <v>762</v>
      </c>
      <c r="B629" s="141">
        <v>0</v>
      </c>
      <c r="C629" s="243"/>
    </row>
    <row r="630" spans="1:3" ht="18.75" customHeight="1">
      <c r="A630" s="144" t="s">
        <v>763</v>
      </c>
      <c r="B630" s="141">
        <v>1610</v>
      </c>
      <c r="C630" s="243">
        <v>1662</v>
      </c>
    </row>
    <row r="631" spans="1:3" ht="18.75" customHeight="1">
      <c r="A631" s="144" t="s">
        <v>764</v>
      </c>
      <c r="B631" s="141">
        <v>0</v>
      </c>
      <c r="C631" s="243"/>
    </row>
    <row r="632" spans="1:3" ht="18.75" customHeight="1">
      <c r="A632" s="144" t="s">
        <v>765</v>
      </c>
      <c r="B632" s="141">
        <v>0</v>
      </c>
      <c r="C632" s="243"/>
    </row>
    <row r="633" spans="1:3" ht="18.75" customHeight="1">
      <c r="A633" s="144" t="s">
        <v>766</v>
      </c>
      <c r="B633" s="141">
        <v>0</v>
      </c>
      <c r="C633" s="243"/>
    </row>
    <row r="634" spans="1:3" ht="18.75" customHeight="1">
      <c r="A634" s="144" t="s">
        <v>767</v>
      </c>
      <c r="B634" s="141">
        <v>0</v>
      </c>
      <c r="C634" s="243"/>
    </row>
    <row r="635" spans="1:3" ht="18.75" customHeight="1">
      <c r="A635" s="144" t="s">
        <v>768</v>
      </c>
      <c r="B635" s="141">
        <v>0</v>
      </c>
      <c r="C635" s="243"/>
    </row>
    <row r="636" spans="1:3" ht="18.75" customHeight="1">
      <c r="A636" s="144" t="s">
        <v>769</v>
      </c>
      <c r="B636" s="141">
        <v>0</v>
      </c>
      <c r="C636" s="243"/>
    </row>
    <row r="637" spans="1:3" ht="18.75" customHeight="1">
      <c r="A637" s="144" t="s">
        <v>319</v>
      </c>
      <c r="B637" s="141">
        <v>0</v>
      </c>
      <c r="C637" s="243"/>
    </row>
    <row r="638" spans="1:3" ht="18.75" customHeight="1">
      <c r="A638" s="144" t="s">
        <v>320</v>
      </c>
      <c r="B638" s="141">
        <v>0</v>
      </c>
      <c r="C638" s="243"/>
    </row>
    <row r="639" spans="1:3" ht="18.75" customHeight="1">
      <c r="A639" s="144" t="s">
        <v>321</v>
      </c>
      <c r="B639" s="141">
        <v>0</v>
      </c>
      <c r="C639" s="243"/>
    </row>
    <row r="640" spans="1:3" ht="18.75" customHeight="1">
      <c r="A640" s="144" t="s">
        <v>770</v>
      </c>
      <c r="B640" s="141">
        <v>0</v>
      </c>
      <c r="C640" s="243"/>
    </row>
    <row r="641" spans="1:3" ht="18.75" customHeight="1">
      <c r="A641" s="144" t="s">
        <v>771</v>
      </c>
      <c r="B641" s="141">
        <v>2807</v>
      </c>
      <c r="C641" s="243">
        <v>3337</v>
      </c>
    </row>
    <row r="642" spans="1:3" ht="18.75" customHeight="1">
      <c r="A642" s="144" t="s">
        <v>772</v>
      </c>
      <c r="B642" s="141">
        <v>431</v>
      </c>
      <c r="C642" s="243">
        <v>452</v>
      </c>
    </row>
    <row r="643" spans="1:3" ht="18.75" customHeight="1">
      <c r="A643" s="144" t="s">
        <v>773</v>
      </c>
      <c r="B643" s="141">
        <v>2376</v>
      </c>
      <c r="C643" s="243">
        <v>2885</v>
      </c>
    </row>
    <row r="644" spans="1:3" ht="18.75" customHeight="1">
      <c r="A644" s="144" t="s">
        <v>774</v>
      </c>
      <c r="B644" s="141">
        <v>300</v>
      </c>
      <c r="C644" s="243">
        <v>300</v>
      </c>
    </row>
    <row r="645" spans="1:3" ht="18.75" customHeight="1">
      <c r="A645" s="144" t="s">
        <v>775</v>
      </c>
      <c r="B645" s="141">
        <v>300</v>
      </c>
      <c r="C645" s="243">
        <v>300</v>
      </c>
    </row>
    <row r="646" spans="1:3" ht="18.75" customHeight="1">
      <c r="A646" s="144" t="s">
        <v>776</v>
      </c>
      <c r="B646" s="141">
        <v>0</v>
      </c>
      <c r="C646" s="243"/>
    </row>
    <row r="647" spans="1:3" ht="18.75" customHeight="1">
      <c r="A647" s="144" t="s">
        <v>777</v>
      </c>
      <c r="B647" s="141">
        <v>2730</v>
      </c>
      <c r="C647" s="243">
        <v>2750</v>
      </c>
    </row>
    <row r="648" spans="1:3" ht="18.75" customHeight="1">
      <c r="A648" s="144" t="s">
        <v>778</v>
      </c>
      <c r="B648" s="141">
        <v>0</v>
      </c>
      <c r="C648" s="243"/>
    </row>
    <row r="649" spans="1:3" ht="18.75" customHeight="1">
      <c r="A649" s="144" t="s">
        <v>779</v>
      </c>
      <c r="B649" s="141">
        <v>2730</v>
      </c>
      <c r="C649" s="243">
        <v>2750</v>
      </c>
    </row>
    <row r="650" spans="1:3" ht="18.75" customHeight="1">
      <c r="A650" s="144" t="s">
        <v>780</v>
      </c>
      <c r="B650" s="141">
        <v>0</v>
      </c>
      <c r="C650" s="243"/>
    </row>
    <row r="651" spans="1:3" ht="18.75" customHeight="1">
      <c r="A651" s="144" t="s">
        <v>781</v>
      </c>
      <c r="B651" s="141">
        <v>0</v>
      </c>
      <c r="C651" s="243"/>
    </row>
    <row r="652" spans="1:3" ht="18.75" customHeight="1">
      <c r="A652" s="144" t="s">
        <v>782</v>
      </c>
      <c r="B652" s="141">
        <v>0</v>
      </c>
      <c r="C652" s="243"/>
    </row>
    <row r="653" spans="1:3" ht="18.75" customHeight="1">
      <c r="A653" s="144" t="s">
        <v>783</v>
      </c>
      <c r="B653" s="141">
        <v>0</v>
      </c>
      <c r="C653" s="243"/>
    </row>
    <row r="654" spans="1:3" ht="18.75" customHeight="1">
      <c r="A654" s="144" t="s">
        <v>784</v>
      </c>
      <c r="B654" s="141">
        <v>0</v>
      </c>
      <c r="C654" s="243"/>
    </row>
    <row r="655" spans="1:3" ht="18.75" customHeight="1">
      <c r="A655" s="144" t="s">
        <v>785</v>
      </c>
      <c r="B655" s="141">
        <v>0</v>
      </c>
      <c r="C655" s="243"/>
    </row>
    <row r="656" spans="1:3" ht="18.75" customHeight="1">
      <c r="A656" s="144" t="s">
        <v>786</v>
      </c>
      <c r="B656" s="141">
        <v>30652</v>
      </c>
      <c r="C656" s="243">
        <v>33643</v>
      </c>
    </row>
    <row r="657" spans="1:3" ht="18.75" customHeight="1">
      <c r="A657" s="144" t="s">
        <v>787</v>
      </c>
      <c r="B657" s="141">
        <v>10970</v>
      </c>
      <c r="C657" s="243">
        <v>11561</v>
      </c>
    </row>
    <row r="658" spans="1:3" ht="18.75" customHeight="1">
      <c r="A658" s="144" t="s">
        <v>788</v>
      </c>
      <c r="B658" s="141">
        <v>19682</v>
      </c>
      <c r="C658" s="243">
        <v>22082</v>
      </c>
    </row>
    <row r="659" spans="1:3" ht="18.75" customHeight="1">
      <c r="A659" s="144" t="s">
        <v>789</v>
      </c>
      <c r="B659" s="141">
        <v>0</v>
      </c>
      <c r="C659" s="243"/>
    </row>
    <row r="660" spans="1:3" ht="18.75" customHeight="1">
      <c r="A660" s="144" t="s">
        <v>790</v>
      </c>
      <c r="B660" s="141">
        <v>1619</v>
      </c>
      <c r="C660" s="243">
        <v>1605</v>
      </c>
    </row>
    <row r="661" spans="1:3" ht="18.75" customHeight="1">
      <c r="A661" s="144" t="s">
        <v>791</v>
      </c>
      <c r="B661" s="141">
        <v>307</v>
      </c>
      <c r="C661" s="243">
        <v>375</v>
      </c>
    </row>
    <row r="662" spans="1:3" ht="18.75" customHeight="1">
      <c r="A662" s="144" t="s">
        <v>792</v>
      </c>
      <c r="B662" s="141">
        <v>975</v>
      </c>
      <c r="C662" s="243">
        <v>820</v>
      </c>
    </row>
    <row r="663" spans="1:3" ht="18.75" customHeight="1">
      <c r="A663" s="144" t="s">
        <v>793</v>
      </c>
      <c r="B663" s="141">
        <v>337</v>
      </c>
      <c r="C663" s="243">
        <v>410</v>
      </c>
    </row>
    <row r="664" spans="1:3" ht="18.75" customHeight="1">
      <c r="A664" s="144" t="s">
        <v>794</v>
      </c>
      <c r="B664" s="141">
        <v>0</v>
      </c>
      <c r="C664" s="243"/>
    </row>
    <row r="665" spans="1:3" ht="18.75" customHeight="1">
      <c r="A665" s="144" t="s">
        <v>795</v>
      </c>
      <c r="B665" s="141">
        <v>20</v>
      </c>
      <c r="C665" s="243"/>
    </row>
    <row r="666" spans="1:3" ht="18.75" customHeight="1">
      <c r="A666" s="144" t="s">
        <v>796</v>
      </c>
      <c r="B666" s="141">
        <v>68545</v>
      </c>
      <c r="C666" s="243">
        <f>C667+C672+C685+C689+C701+C708+C718+C723+C729+C733</f>
        <v>75025</v>
      </c>
    </row>
    <row r="667" spans="1:3" ht="18.75" customHeight="1">
      <c r="A667" s="144" t="s">
        <v>797</v>
      </c>
      <c r="B667" s="141">
        <v>614</v>
      </c>
      <c r="C667" s="243">
        <v>663</v>
      </c>
    </row>
    <row r="668" spans="1:3" ht="18.75" customHeight="1">
      <c r="A668" s="144" t="s">
        <v>319</v>
      </c>
      <c r="B668" s="141">
        <v>407</v>
      </c>
      <c r="C668" s="243">
        <v>453</v>
      </c>
    </row>
    <row r="669" spans="1:3" ht="18.75" customHeight="1">
      <c r="A669" s="144" t="s">
        <v>320</v>
      </c>
      <c r="B669" s="141">
        <v>207</v>
      </c>
      <c r="C669" s="243">
        <v>210</v>
      </c>
    </row>
    <row r="670" spans="1:3" ht="18.75" customHeight="1">
      <c r="A670" s="144" t="s">
        <v>321</v>
      </c>
      <c r="B670" s="141">
        <v>0</v>
      </c>
      <c r="C670" s="243"/>
    </row>
    <row r="671" spans="1:3" ht="18.75" customHeight="1">
      <c r="A671" s="144" t="s">
        <v>798</v>
      </c>
      <c r="B671" s="141">
        <v>0</v>
      </c>
      <c r="C671" s="243"/>
    </row>
    <row r="672" spans="1:3" ht="18.75" customHeight="1">
      <c r="A672" s="144" t="s">
        <v>799</v>
      </c>
      <c r="B672" s="141">
        <v>650</v>
      </c>
      <c r="C672" s="243">
        <v>700</v>
      </c>
    </row>
    <row r="673" spans="1:3" ht="18.75" customHeight="1">
      <c r="A673" s="144" t="s">
        <v>800</v>
      </c>
      <c r="B673" s="141">
        <v>0</v>
      </c>
      <c r="C673" s="243"/>
    </row>
    <row r="674" spans="1:3" ht="18.75" customHeight="1">
      <c r="A674" s="144" t="s">
        <v>801</v>
      </c>
      <c r="B674" s="141">
        <v>0</v>
      </c>
      <c r="C674" s="243"/>
    </row>
    <row r="675" spans="1:3" ht="18.75" customHeight="1">
      <c r="A675" s="144" t="s">
        <v>802</v>
      </c>
      <c r="B675" s="141">
        <v>0</v>
      </c>
      <c r="C675" s="243"/>
    </row>
    <row r="676" spans="1:3" ht="18.75" customHeight="1">
      <c r="A676" s="144" t="s">
        <v>803</v>
      </c>
      <c r="B676" s="141">
        <v>0</v>
      </c>
      <c r="C676" s="243"/>
    </row>
    <row r="677" spans="1:3" ht="18.75" customHeight="1">
      <c r="A677" s="144" t="s">
        <v>804</v>
      </c>
      <c r="B677" s="141">
        <v>0</v>
      </c>
      <c r="C677" s="243"/>
    </row>
    <row r="678" spans="1:3" ht="18.75" customHeight="1">
      <c r="A678" s="144" t="s">
        <v>805</v>
      </c>
      <c r="B678" s="141">
        <v>0</v>
      </c>
      <c r="C678" s="243"/>
    </row>
    <row r="679" spans="1:3" ht="18.75" customHeight="1">
      <c r="A679" s="144" t="s">
        <v>806</v>
      </c>
      <c r="B679" s="141">
        <v>0</v>
      </c>
      <c r="C679" s="243"/>
    </row>
    <row r="680" spans="1:3" ht="18.75" customHeight="1">
      <c r="A680" s="144" t="s">
        <v>807</v>
      </c>
      <c r="B680" s="141">
        <v>0</v>
      </c>
      <c r="C680" s="243"/>
    </row>
    <row r="681" spans="1:3" ht="18.75" customHeight="1">
      <c r="A681" s="144" t="s">
        <v>808</v>
      </c>
      <c r="B681" s="141">
        <v>0</v>
      </c>
      <c r="C681" s="243"/>
    </row>
    <row r="682" spans="1:3" ht="18.75" customHeight="1">
      <c r="A682" s="144" t="s">
        <v>809</v>
      </c>
      <c r="B682" s="141">
        <v>0</v>
      </c>
      <c r="C682" s="243"/>
    </row>
    <row r="683" spans="1:3" ht="18.75" customHeight="1">
      <c r="A683" s="144" t="s">
        <v>810</v>
      </c>
      <c r="B683" s="141">
        <v>0</v>
      </c>
      <c r="C683" s="243"/>
    </row>
    <row r="684" spans="1:3" ht="18.75" customHeight="1">
      <c r="A684" s="144" t="s">
        <v>811</v>
      </c>
      <c r="B684" s="141">
        <v>650</v>
      </c>
      <c r="C684" s="243">
        <v>700</v>
      </c>
    </row>
    <row r="685" spans="1:3" ht="18.75" customHeight="1">
      <c r="A685" s="144" t="s">
        <v>812</v>
      </c>
      <c r="B685" s="141">
        <v>6550</v>
      </c>
      <c r="C685" s="243">
        <v>7886</v>
      </c>
    </row>
    <row r="686" spans="1:3" ht="18.75" customHeight="1">
      <c r="A686" s="144" t="s">
        <v>813</v>
      </c>
      <c r="B686" s="141">
        <v>0</v>
      </c>
      <c r="C686" s="243"/>
    </row>
    <row r="687" spans="1:3" ht="18.75" customHeight="1">
      <c r="A687" s="144" t="s">
        <v>814</v>
      </c>
      <c r="B687" s="141">
        <v>0</v>
      </c>
      <c r="C687" s="243"/>
    </row>
    <row r="688" spans="1:3" ht="18.75" customHeight="1">
      <c r="A688" s="144" t="s">
        <v>815</v>
      </c>
      <c r="B688" s="141">
        <v>6550</v>
      </c>
      <c r="C688" s="243">
        <v>7886</v>
      </c>
    </row>
    <row r="689" spans="1:3" ht="18.75" customHeight="1">
      <c r="A689" s="144" t="s">
        <v>816</v>
      </c>
      <c r="B689" s="141">
        <v>7691</v>
      </c>
      <c r="C689" s="243">
        <v>9273</v>
      </c>
    </row>
    <row r="690" spans="1:3" ht="18.75" customHeight="1">
      <c r="A690" s="144" t="s">
        <v>817</v>
      </c>
      <c r="B690" s="141">
        <v>610</v>
      </c>
      <c r="C690" s="243">
        <v>1100</v>
      </c>
    </row>
    <row r="691" spans="1:3" ht="18.75" customHeight="1">
      <c r="A691" s="144" t="s">
        <v>818</v>
      </c>
      <c r="B691" s="141">
        <v>432</v>
      </c>
      <c r="C691" s="243">
        <v>570</v>
      </c>
    </row>
    <row r="692" spans="1:3" ht="18.75" customHeight="1">
      <c r="A692" s="144" t="s">
        <v>819</v>
      </c>
      <c r="B692" s="141">
        <v>712</v>
      </c>
      <c r="C692" s="243">
        <v>1510</v>
      </c>
    </row>
    <row r="693" spans="1:3" ht="18.75" customHeight="1">
      <c r="A693" s="144" t="s">
        <v>820</v>
      </c>
      <c r="B693" s="141">
        <v>174</v>
      </c>
      <c r="C693" s="243"/>
    </row>
    <row r="694" spans="1:3" ht="18.75" customHeight="1">
      <c r="A694" s="144" t="s">
        <v>821</v>
      </c>
      <c r="B694" s="141">
        <v>0</v>
      </c>
      <c r="C694" s="243"/>
    </row>
    <row r="695" spans="1:3" ht="18.75" customHeight="1">
      <c r="A695" s="144" t="s">
        <v>822</v>
      </c>
      <c r="B695" s="141">
        <v>0</v>
      </c>
      <c r="C695" s="243"/>
    </row>
    <row r="696" spans="1:3" ht="18.75" customHeight="1">
      <c r="A696" s="144" t="s">
        <v>823</v>
      </c>
      <c r="B696" s="141">
        <v>0</v>
      </c>
      <c r="C696" s="243"/>
    </row>
    <row r="697" spans="1:3" ht="18.75" customHeight="1">
      <c r="A697" s="144" t="s">
        <v>824</v>
      </c>
      <c r="B697" s="141">
        <v>4395</v>
      </c>
      <c r="C697" s="243">
        <v>4690</v>
      </c>
    </row>
    <row r="698" spans="1:3" ht="18.75" customHeight="1">
      <c r="A698" s="144" t="s">
        <v>825</v>
      </c>
      <c r="B698" s="141">
        <v>150</v>
      </c>
      <c r="C698" s="243">
        <v>150</v>
      </c>
    </row>
    <row r="699" spans="1:3" ht="18.75" customHeight="1">
      <c r="A699" s="144" t="s">
        <v>826</v>
      </c>
      <c r="B699" s="141">
        <v>0</v>
      </c>
      <c r="C699" s="243"/>
    </row>
    <row r="700" spans="1:3" ht="18.75" customHeight="1">
      <c r="A700" s="144" t="s">
        <v>827</v>
      </c>
      <c r="B700" s="141">
        <v>1218</v>
      </c>
      <c r="C700" s="243">
        <v>1253</v>
      </c>
    </row>
    <row r="701" spans="1:3" ht="18.75" customHeight="1">
      <c r="A701" s="144" t="s">
        <v>828</v>
      </c>
      <c r="B701" s="141">
        <v>0</v>
      </c>
      <c r="C701" s="243">
        <v>200</v>
      </c>
    </row>
    <row r="702" spans="1:3" ht="18.75" customHeight="1">
      <c r="A702" s="144" t="s">
        <v>829</v>
      </c>
      <c r="B702" s="141">
        <v>0</v>
      </c>
      <c r="C702" s="243">
        <v>200</v>
      </c>
    </row>
    <row r="703" spans="1:3" ht="18.75" customHeight="1">
      <c r="A703" s="144" t="s">
        <v>830</v>
      </c>
      <c r="B703" s="141">
        <v>0</v>
      </c>
      <c r="C703" s="243"/>
    </row>
    <row r="704" spans="1:3" ht="18.75" customHeight="1">
      <c r="A704" s="144" t="s">
        <v>831</v>
      </c>
      <c r="B704" s="141">
        <v>5759</v>
      </c>
      <c r="C704" s="243">
        <v>6032</v>
      </c>
    </row>
    <row r="705" spans="1:3" ht="18.75" customHeight="1">
      <c r="A705" s="144" t="s">
        <v>832</v>
      </c>
      <c r="B705" s="141">
        <v>1122</v>
      </c>
      <c r="C705" s="243">
        <v>1223</v>
      </c>
    </row>
    <row r="706" spans="1:3" ht="18.75" customHeight="1">
      <c r="A706" s="144" t="s">
        <v>833</v>
      </c>
      <c r="B706" s="141">
        <v>2453</v>
      </c>
      <c r="C706" s="243">
        <v>2556</v>
      </c>
    </row>
    <row r="707" spans="1:3" ht="18.75" customHeight="1">
      <c r="A707" s="144" t="s">
        <v>834</v>
      </c>
      <c r="B707" s="141">
        <v>2184</v>
      </c>
      <c r="C707" s="243">
        <v>2253</v>
      </c>
    </row>
    <row r="708" spans="1:3" ht="18.75" customHeight="1">
      <c r="A708" s="144" t="s">
        <v>835</v>
      </c>
      <c r="B708" s="141">
        <v>0</v>
      </c>
      <c r="C708" s="243"/>
    </row>
    <row r="709" spans="1:3" ht="18.75" customHeight="1">
      <c r="A709" s="144" t="s">
        <v>319</v>
      </c>
      <c r="B709" s="141">
        <v>0</v>
      </c>
      <c r="C709" s="243"/>
    </row>
    <row r="710" spans="1:3" ht="18.75" customHeight="1">
      <c r="A710" s="144" t="s">
        <v>320</v>
      </c>
      <c r="B710" s="141">
        <v>0</v>
      </c>
      <c r="C710" s="243"/>
    </row>
    <row r="711" spans="1:3" ht="18.75" customHeight="1">
      <c r="A711" s="144" t="s">
        <v>321</v>
      </c>
      <c r="B711" s="141">
        <v>0</v>
      </c>
      <c r="C711" s="243"/>
    </row>
    <row r="712" spans="1:3" ht="18.75" customHeight="1">
      <c r="A712" s="144" t="s">
        <v>836</v>
      </c>
      <c r="B712" s="141">
        <v>0</v>
      </c>
      <c r="C712" s="243"/>
    </row>
    <row r="713" spans="1:3" ht="18.75" customHeight="1">
      <c r="A713" s="144" t="s">
        <v>837</v>
      </c>
      <c r="B713" s="141">
        <v>0</v>
      </c>
      <c r="C713" s="243"/>
    </row>
    <row r="714" spans="1:3" ht="18.75" customHeight="1">
      <c r="A714" s="144" t="s">
        <v>838</v>
      </c>
      <c r="B714" s="141">
        <v>0</v>
      </c>
      <c r="C714" s="243"/>
    </row>
    <row r="715" spans="1:3" ht="18.75" customHeight="1">
      <c r="A715" s="144" t="s">
        <v>839</v>
      </c>
      <c r="B715" s="141">
        <v>0</v>
      </c>
      <c r="C715" s="243"/>
    </row>
    <row r="716" spans="1:3" ht="18.75" customHeight="1">
      <c r="A716" s="144" t="s">
        <v>328</v>
      </c>
      <c r="B716" s="141">
        <v>0</v>
      </c>
      <c r="C716" s="243"/>
    </row>
    <row r="717" spans="1:3" ht="18.75" customHeight="1">
      <c r="A717" s="144" t="s">
        <v>840</v>
      </c>
      <c r="B717" s="141">
        <v>0</v>
      </c>
      <c r="C717" s="243"/>
    </row>
    <row r="718" spans="1:3" ht="18.75" customHeight="1">
      <c r="A718" s="144" t="s">
        <v>841</v>
      </c>
      <c r="B718" s="141">
        <v>0</v>
      </c>
      <c r="C718" s="243"/>
    </row>
    <row r="719" spans="1:3" ht="18.75" customHeight="1">
      <c r="A719" s="144" t="s">
        <v>842</v>
      </c>
      <c r="B719" s="141">
        <v>0</v>
      </c>
      <c r="C719" s="243"/>
    </row>
    <row r="720" spans="1:3" ht="18.75" customHeight="1">
      <c r="A720" s="144" t="s">
        <v>843</v>
      </c>
      <c r="B720" s="141">
        <v>0</v>
      </c>
      <c r="C720" s="243"/>
    </row>
    <row r="721" spans="1:3" ht="18.75" customHeight="1">
      <c r="A721" s="144" t="s">
        <v>844</v>
      </c>
      <c r="B721" s="141">
        <v>0</v>
      </c>
      <c r="C721" s="243"/>
    </row>
    <row r="722" spans="1:3" ht="18.75" customHeight="1">
      <c r="A722" s="144" t="s">
        <v>845</v>
      </c>
      <c r="B722" s="141">
        <v>0</v>
      </c>
      <c r="C722" s="243"/>
    </row>
    <row r="723" spans="1:3" ht="18.75" customHeight="1">
      <c r="A723" s="144" t="s">
        <v>846</v>
      </c>
      <c r="B723" s="141">
        <v>47251</v>
      </c>
      <c r="C723" s="243">
        <v>56303</v>
      </c>
    </row>
    <row r="724" spans="1:3" ht="18.75" customHeight="1">
      <c r="A724" s="144" t="s">
        <v>1336</v>
      </c>
      <c r="B724" s="141">
        <v>7577</v>
      </c>
      <c r="C724" s="243">
        <v>9518</v>
      </c>
    </row>
    <row r="725" spans="1:3" ht="18.75" customHeight="1">
      <c r="A725" s="144" t="s">
        <v>847</v>
      </c>
      <c r="B725" s="141">
        <v>39624</v>
      </c>
      <c r="C725" s="243">
        <v>46735</v>
      </c>
    </row>
    <row r="726" spans="1:3" ht="18.75" customHeight="1">
      <c r="A726" s="144" t="s">
        <v>848</v>
      </c>
      <c r="B726" s="141">
        <v>0</v>
      </c>
      <c r="C726" s="243"/>
    </row>
    <row r="727" spans="1:3" ht="18.75" customHeight="1">
      <c r="A727" s="144" t="s">
        <v>849</v>
      </c>
      <c r="B727" s="141">
        <v>0</v>
      </c>
      <c r="C727" s="243"/>
    </row>
    <row r="728" spans="1:3" ht="18.75" customHeight="1">
      <c r="A728" s="144" t="s">
        <v>850</v>
      </c>
      <c r="B728" s="141">
        <v>50</v>
      </c>
      <c r="C728" s="243">
        <v>50</v>
      </c>
    </row>
    <row r="729" spans="1:3" ht="18.75" customHeight="1">
      <c r="A729" s="144" t="s">
        <v>851</v>
      </c>
      <c r="B729" s="141">
        <v>0</v>
      </c>
      <c r="C729" s="243"/>
    </row>
    <row r="730" spans="1:3" ht="18.75" customHeight="1">
      <c r="A730" s="144" t="s">
        <v>852</v>
      </c>
      <c r="B730" s="141">
        <v>0</v>
      </c>
      <c r="C730" s="243"/>
    </row>
    <row r="731" spans="1:3" ht="18.75" customHeight="1">
      <c r="A731" s="144" t="s">
        <v>853</v>
      </c>
      <c r="B731" s="141">
        <v>0</v>
      </c>
      <c r="C731" s="243"/>
    </row>
    <row r="732" spans="1:3" ht="18.75" customHeight="1">
      <c r="A732" s="144" t="s">
        <v>854</v>
      </c>
      <c r="B732" s="141">
        <v>0</v>
      </c>
      <c r="C732" s="243"/>
    </row>
    <row r="733" spans="1:3" ht="18.75" customHeight="1">
      <c r="A733" s="144" t="s">
        <v>855</v>
      </c>
      <c r="B733" s="141">
        <v>30</v>
      </c>
      <c r="C733" s="243"/>
    </row>
    <row r="734" spans="1:3" ht="18.75" customHeight="1">
      <c r="A734" s="144" t="s">
        <v>856</v>
      </c>
      <c r="B734" s="141">
        <v>30</v>
      </c>
      <c r="C734" s="243"/>
    </row>
    <row r="735" spans="1:3" ht="18.75" customHeight="1">
      <c r="A735" s="144" t="s">
        <v>857</v>
      </c>
      <c r="B735" s="141">
        <v>0</v>
      </c>
      <c r="C735" s="243"/>
    </row>
    <row r="736" spans="1:3" ht="18.75" customHeight="1">
      <c r="A736" s="144" t="s">
        <v>858</v>
      </c>
      <c r="B736" s="141">
        <v>0</v>
      </c>
      <c r="C736" s="243"/>
    </row>
    <row r="737" spans="1:3" ht="18.75" customHeight="1">
      <c r="A737" s="144" t="s">
        <v>859</v>
      </c>
      <c r="B737" s="141">
        <v>6911</v>
      </c>
      <c r="C737" s="243">
        <f>C738+C747+C751+C759+C765+C771+C777+C780+C783+C784+C785+C791+C792+C793+C808</f>
        <v>7804</v>
      </c>
    </row>
    <row r="738" spans="1:3" ht="18.75" customHeight="1">
      <c r="A738" s="144" t="s">
        <v>860</v>
      </c>
      <c r="B738" s="141">
        <v>620</v>
      </c>
      <c r="C738" s="243">
        <v>670</v>
      </c>
    </row>
    <row r="739" spans="1:3" ht="18.75" customHeight="1">
      <c r="A739" s="144" t="s">
        <v>319</v>
      </c>
      <c r="B739" s="141">
        <v>273</v>
      </c>
      <c r="C739" s="243">
        <v>426</v>
      </c>
    </row>
    <row r="740" spans="1:3" ht="18.75" customHeight="1">
      <c r="A740" s="144" t="s">
        <v>320</v>
      </c>
      <c r="B740" s="141">
        <v>347</v>
      </c>
      <c r="C740" s="243">
        <v>244</v>
      </c>
    </row>
    <row r="741" spans="1:3" ht="18.75" customHeight="1">
      <c r="A741" s="144" t="s">
        <v>321</v>
      </c>
      <c r="B741" s="141">
        <v>0</v>
      </c>
      <c r="C741" s="243"/>
    </row>
    <row r="742" spans="1:3" ht="18.75" customHeight="1">
      <c r="A742" s="144" t="s">
        <v>861</v>
      </c>
      <c r="B742" s="141">
        <v>0</v>
      </c>
      <c r="C742" s="243"/>
    </row>
    <row r="743" spans="1:3" ht="18.75" customHeight="1">
      <c r="A743" s="144" t="s">
        <v>862</v>
      </c>
      <c r="B743" s="141">
        <v>0</v>
      </c>
      <c r="C743" s="243"/>
    </row>
    <row r="744" spans="1:3" ht="18.75" customHeight="1">
      <c r="A744" s="144" t="s">
        <v>863</v>
      </c>
      <c r="B744" s="141">
        <v>0</v>
      </c>
      <c r="C744" s="243"/>
    </row>
    <row r="745" spans="1:3" ht="18.75" customHeight="1">
      <c r="A745" s="144" t="s">
        <v>864</v>
      </c>
      <c r="B745" s="141">
        <v>0</v>
      </c>
      <c r="C745" s="243"/>
    </row>
    <row r="746" spans="1:3" ht="18.75" customHeight="1">
      <c r="A746" s="144" t="s">
        <v>865</v>
      </c>
      <c r="B746" s="141">
        <v>0</v>
      </c>
      <c r="C746" s="243"/>
    </row>
    <row r="747" spans="1:3" ht="18.75" customHeight="1">
      <c r="A747" s="144" t="s">
        <v>866</v>
      </c>
      <c r="B747" s="141">
        <v>8</v>
      </c>
      <c r="C747" s="243"/>
    </row>
    <row r="748" spans="1:3" ht="18.75" customHeight="1">
      <c r="A748" s="144" t="s">
        <v>867</v>
      </c>
      <c r="B748" s="141">
        <v>0</v>
      </c>
      <c r="C748" s="243"/>
    </row>
    <row r="749" spans="1:3" ht="18.75" customHeight="1">
      <c r="A749" s="144" t="s">
        <v>868</v>
      </c>
      <c r="B749" s="141">
        <v>0</v>
      </c>
      <c r="C749" s="243"/>
    </row>
    <row r="750" spans="1:3" ht="18.75" customHeight="1">
      <c r="A750" s="144" t="s">
        <v>869</v>
      </c>
      <c r="B750" s="141">
        <v>8</v>
      </c>
      <c r="C750" s="243"/>
    </row>
    <row r="751" spans="1:3" ht="18.75" customHeight="1">
      <c r="A751" s="144" t="s">
        <v>870</v>
      </c>
      <c r="B751" s="141">
        <v>3387</v>
      </c>
      <c r="C751" s="243">
        <v>6300</v>
      </c>
    </row>
    <row r="752" spans="1:3" ht="18.75" customHeight="1">
      <c r="A752" s="144" t="s">
        <v>871</v>
      </c>
      <c r="B752" s="141">
        <v>0</v>
      </c>
      <c r="C752" s="243"/>
    </row>
    <row r="753" spans="1:3" ht="18.75" customHeight="1">
      <c r="A753" s="144" t="s">
        <v>872</v>
      </c>
      <c r="B753" s="141">
        <v>3387</v>
      </c>
      <c r="C753" s="243">
        <v>6000</v>
      </c>
    </row>
    <row r="754" spans="1:3" ht="18.75" customHeight="1">
      <c r="A754" s="144" t="s">
        <v>873</v>
      </c>
      <c r="B754" s="141">
        <v>0</v>
      </c>
      <c r="C754" s="243"/>
    </row>
    <row r="755" spans="1:3" ht="18.75" customHeight="1">
      <c r="A755" s="144" t="s">
        <v>874</v>
      </c>
      <c r="B755" s="141">
        <v>0</v>
      </c>
      <c r="C755" s="243"/>
    </row>
    <row r="756" spans="1:3" ht="18.75" customHeight="1">
      <c r="A756" s="144" t="s">
        <v>875</v>
      </c>
      <c r="B756" s="141">
        <v>0</v>
      </c>
      <c r="C756" s="243"/>
    </row>
    <row r="757" spans="1:3" ht="18.75" customHeight="1">
      <c r="A757" s="144" t="s">
        <v>876</v>
      </c>
      <c r="B757" s="141">
        <v>0</v>
      </c>
      <c r="C757" s="243"/>
    </row>
    <row r="758" spans="1:3" ht="18.75" customHeight="1">
      <c r="A758" s="144" t="s">
        <v>877</v>
      </c>
      <c r="B758" s="141">
        <v>0</v>
      </c>
      <c r="C758" s="243">
        <v>300</v>
      </c>
    </row>
    <row r="759" spans="1:3" ht="18.75" customHeight="1">
      <c r="A759" s="144" t="s">
        <v>878</v>
      </c>
      <c r="B759" s="141">
        <v>2795</v>
      </c>
      <c r="C759" s="243">
        <v>739</v>
      </c>
    </row>
    <row r="760" spans="1:3" ht="18.75" customHeight="1">
      <c r="A760" s="144" t="s">
        <v>879</v>
      </c>
      <c r="B760" s="141">
        <v>0</v>
      </c>
      <c r="C760" s="243"/>
    </row>
    <row r="761" spans="1:3" ht="18.75" customHeight="1">
      <c r="A761" s="144" t="s">
        <v>880</v>
      </c>
      <c r="B761" s="141">
        <v>2795</v>
      </c>
      <c r="C761" s="243">
        <v>739</v>
      </c>
    </row>
    <row r="762" spans="1:3" ht="18.75" customHeight="1">
      <c r="A762" s="144" t="s">
        <v>881</v>
      </c>
      <c r="B762" s="141">
        <v>0</v>
      </c>
      <c r="C762" s="243"/>
    </row>
    <row r="763" spans="1:3" ht="18.75" customHeight="1">
      <c r="A763" s="144" t="s">
        <v>882</v>
      </c>
      <c r="B763" s="141">
        <v>0</v>
      </c>
      <c r="C763" s="243"/>
    </row>
    <row r="764" spans="1:3" ht="18.75" customHeight="1">
      <c r="A764" s="144" t="s">
        <v>883</v>
      </c>
      <c r="B764" s="141">
        <v>0</v>
      </c>
      <c r="C764" s="243"/>
    </row>
    <row r="765" spans="1:3" ht="18.75" customHeight="1">
      <c r="A765" s="144" t="s">
        <v>884</v>
      </c>
      <c r="B765" s="141">
        <v>0</v>
      </c>
      <c r="C765" s="243"/>
    </row>
    <row r="766" spans="1:3" ht="18.75" customHeight="1">
      <c r="A766" s="144" t="s">
        <v>885</v>
      </c>
      <c r="B766" s="141">
        <v>0</v>
      </c>
      <c r="C766" s="243"/>
    </row>
    <row r="767" spans="1:3" ht="18.75" customHeight="1">
      <c r="A767" s="144" t="s">
        <v>886</v>
      </c>
      <c r="B767" s="141">
        <v>0</v>
      </c>
      <c r="C767" s="243"/>
    </row>
    <row r="768" spans="1:3" ht="18.75" customHeight="1">
      <c r="A768" s="144" t="s">
        <v>887</v>
      </c>
      <c r="B768" s="141">
        <v>0</v>
      </c>
      <c r="C768" s="243"/>
    </row>
    <row r="769" spans="1:3" ht="18.75" customHeight="1">
      <c r="A769" s="144" t="s">
        <v>888</v>
      </c>
      <c r="B769" s="141">
        <v>0</v>
      </c>
      <c r="C769" s="243"/>
    </row>
    <row r="770" spans="1:3" ht="18.75" customHeight="1">
      <c r="A770" s="144" t="s">
        <v>889</v>
      </c>
      <c r="B770" s="141">
        <v>0</v>
      </c>
      <c r="C770" s="243"/>
    </row>
    <row r="771" spans="1:3" ht="18.75" customHeight="1">
      <c r="A771" s="144" t="s">
        <v>890</v>
      </c>
      <c r="B771" s="141">
        <v>0</v>
      </c>
      <c r="C771" s="243"/>
    </row>
    <row r="772" spans="1:3" ht="18.75" customHeight="1">
      <c r="A772" s="144" t="s">
        <v>891</v>
      </c>
      <c r="B772" s="141">
        <v>0</v>
      </c>
      <c r="C772" s="243"/>
    </row>
    <row r="773" spans="1:3" ht="18.75" customHeight="1">
      <c r="A773" s="144" t="s">
        <v>892</v>
      </c>
      <c r="B773" s="141">
        <v>0</v>
      </c>
      <c r="C773" s="243"/>
    </row>
    <row r="774" spans="1:3" ht="18.75" customHeight="1">
      <c r="A774" s="144" t="s">
        <v>893</v>
      </c>
      <c r="B774" s="141">
        <v>0</v>
      </c>
      <c r="C774" s="243"/>
    </row>
    <row r="775" spans="1:3" ht="18.75" customHeight="1">
      <c r="A775" s="144" t="s">
        <v>894</v>
      </c>
      <c r="B775" s="141">
        <v>0</v>
      </c>
      <c r="C775" s="243"/>
    </row>
    <row r="776" spans="1:3" ht="18.75" customHeight="1">
      <c r="A776" s="144" t="s">
        <v>895</v>
      </c>
      <c r="B776" s="141">
        <v>0</v>
      </c>
      <c r="C776" s="243"/>
    </row>
    <row r="777" spans="1:3" ht="18.75" customHeight="1">
      <c r="A777" s="144" t="s">
        <v>896</v>
      </c>
      <c r="B777" s="141">
        <v>0</v>
      </c>
      <c r="C777" s="243"/>
    </row>
    <row r="778" spans="1:3" ht="18.75" customHeight="1">
      <c r="A778" s="144" t="s">
        <v>897</v>
      </c>
      <c r="B778" s="141">
        <v>0</v>
      </c>
      <c r="C778" s="243"/>
    </row>
    <row r="779" spans="1:3" ht="18.75" customHeight="1">
      <c r="A779" s="144" t="s">
        <v>898</v>
      </c>
      <c r="B779" s="141">
        <v>0</v>
      </c>
      <c r="C779" s="243"/>
    </row>
    <row r="780" spans="1:3" ht="18.75" customHeight="1">
      <c r="A780" s="144" t="s">
        <v>899</v>
      </c>
      <c r="B780" s="141">
        <v>0</v>
      </c>
      <c r="C780" s="243"/>
    </row>
    <row r="781" spans="1:3" ht="18.75" customHeight="1">
      <c r="A781" s="144" t="s">
        <v>900</v>
      </c>
      <c r="B781" s="141">
        <v>0</v>
      </c>
      <c r="C781" s="243"/>
    </row>
    <row r="782" spans="1:3" ht="18.75" customHeight="1">
      <c r="A782" s="144" t="s">
        <v>901</v>
      </c>
      <c r="B782" s="141">
        <v>0</v>
      </c>
      <c r="C782" s="243"/>
    </row>
    <row r="783" spans="1:3" ht="18.75" customHeight="1">
      <c r="A783" s="144" t="s">
        <v>902</v>
      </c>
      <c r="B783" s="141">
        <v>0</v>
      </c>
      <c r="C783" s="243"/>
    </row>
    <row r="784" spans="1:3" ht="18.75" customHeight="1">
      <c r="A784" s="144" t="s">
        <v>903</v>
      </c>
      <c r="B784" s="141">
        <v>15</v>
      </c>
      <c r="C784" s="243"/>
    </row>
    <row r="785" spans="1:3" ht="18.75" customHeight="1">
      <c r="A785" s="144" t="s">
        <v>904</v>
      </c>
      <c r="B785" s="141">
        <v>0</v>
      </c>
      <c r="C785" s="243"/>
    </row>
    <row r="786" spans="1:3" ht="18.75" customHeight="1">
      <c r="A786" s="144" t="s">
        <v>905</v>
      </c>
      <c r="B786" s="141">
        <v>0</v>
      </c>
      <c r="C786" s="243"/>
    </row>
    <row r="787" spans="1:3" ht="18.75" customHeight="1">
      <c r="A787" s="144" t="s">
        <v>906</v>
      </c>
      <c r="B787" s="141">
        <v>0</v>
      </c>
      <c r="C787" s="243"/>
    </row>
    <row r="788" spans="1:3" ht="18.75" customHeight="1">
      <c r="A788" s="144" t="s">
        <v>907</v>
      </c>
      <c r="B788" s="141">
        <v>0</v>
      </c>
      <c r="C788" s="243"/>
    </row>
    <row r="789" spans="1:3" ht="18.75" customHeight="1">
      <c r="A789" s="144" t="s">
        <v>908</v>
      </c>
      <c r="B789" s="141">
        <v>0</v>
      </c>
      <c r="C789" s="243"/>
    </row>
    <row r="790" spans="1:3" ht="18.75" customHeight="1">
      <c r="A790" s="144" t="s">
        <v>909</v>
      </c>
      <c r="B790" s="141">
        <v>0</v>
      </c>
      <c r="C790" s="243"/>
    </row>
    <row r="791" spans="1:3" ht="18.75" customHeight="1">
      <c r="A791" s="144" t="s">
        <v>910</v>
      </c>
      <c r="B791" s="141">
        <v>0</v>
      </c>
      <c r="C791" s="243"/>
    </row>
    <row r="792" spans="1:3" ht="18.75" customHeight="1">
      <c r="A792" s="144" t="s">
        <v>911</v>
      </c>
      <c r="B792" s="141">
        <v>0</v>
      </c>
      <c r="C792" s="243"/>
    </row>
    <row r="793" spans="1:3" ht="18.75" customHeight="1">
      <c r="A793" s="144" t="s">
        <v>912</v>
      </c>
      <c r="B793" s="141">
        <v>86</v>
      </c>
      <c r="C793" s="243">
        <v>95</v>
      </c>
    </row>
    <row r="794" spans="1:3" ht="18.75" customHeight="1">
      <c r="A794" s="144" t="s">
        <v>319</v>
      </c>
      <c r="B794" s="141">
        <v>76</v>
      </c>
      <c r="C794" s="243">
        <v>85</v>
      </c>
    </row>
    <row r="795" spans="1:3" ht="18.75" customHeight="1">
      <c r="A795" s="144" t="s">
        <v>320</v>
      </c>
      <c r="B795" s="141">
        <v>10</v>
      </c>
      <c r="C795" s="243">
        <v>10</v>
      </c>
    </row>
    <row r="796" spans="1:3" ht="18.75" customHeight="1">
      <c r="A796" s="144" t="s">
        <v>321</v>
      </c>
      <c r="B796" s="141">
        <v>0</v>
      </c>
      <c r="C796" s="243"/>
    </row>
    <row r="797" spans="1:3" ht="18.75" customHeight="1">
      <c r="A797" s="144" t="s">
        <v>913</v>
      </c>
      <c r="B797" s="141">
        <v>0</v>
      </c>
      <c r="C797" s="243"/>
    </row>
    <row r="798" spans="1:3" ht="18.75" customHeight="1">
      <c r="A798" s="144" t="s">
        <v>914</v>
      </c>
      <c r="B798" s="141">
        <v>0</v>
      </c>
      <c r="C798" s="243"/>
    </row>
    <row r="799" spans="1:3" ht="18.75" customHeight="1">
      <c r="A799" s="144" t="s">
        <v>915</v>
      </c>
      <c r="B799" s="141">
        <v>0</v>
      </c>
      <c r="C799" s="243"/>
    </row>
    <row r="800" spans="1:3" ht="18.75" customHeight="1">
      <c r="A800" s="144" t="s">
        <v>916</v>
      </c>
      <c r="B800" s="141">
        <v>0</v>
      </c>
      <c r="C800" s="243"/>
    </row>
    <row r="801" spans="1:3" ht="18.75" customHeight="1">
      <c r="A801" s="144" t="s">
        <v>917</v>
      </c>
      <c r="B801" s="141">
        <v>0</v>
      </c>
      <c r="C801" s="243"/>
    </row>
    <row r="802" spans="1:3" ht="18.75" customHeight="1">
      <c r="A802" s="144" t="s">
        <v>918</v>
      </c>
      <c r="B802" s="141">
        <v>0</v>
      </c>
      <c r="C802" s="243"/>
    </row>
    <row r="803" spans="1:3" ht="18.75" customHeight="1">
      <c r="A803" s="144" t="s">
        <v>919</v>
      </c>
      <c r="B803" s="141">
        <v>0</v>
      </c>
      <c r="C803" s="243"/>
    </row>
    <row r="804" spans="1:3" ht="18.75" customHeight="1">
      <c r="A804" s="144" t="s">
        <v>362</v>
      </c>
      <c r="B804" s="141">
        <v>0</v>
      </c>
      <c r="C804" s="243"/>
    </row>
    <row r="805" spans="1:3" ht="18.75" customHeight="1">
      <c r="A805" s="144" t="s">
        <v>920</v>
      </c>
      <c r="B805" s="141">
        <v>0</v>
      </c>
      <c r="C805" s="243"/>
    </row>
    <row r="806" spans="1:3" ht="18.75" customHeight="1">
      <c r="A806" s="144" t="s">
        <v>328</v>
      </c>
      <c r="B806" s="141">
        <v>0</v>
      </c>
      <c r="C806" s="243"/>
    </row>
    <row r="807" spans="1:3" ht="18.75" customHeight="1">
      <c r="A807" s="144" t="s">
        <v>921</v>
      </c>
      <c r="B807" s="141">
        <v>0</v>
      </c>
      <c r="C807" s="243"/>
    </row>
    <row r="808" spans="1:3" ht="18.75" customHeight="1">
      <c r="A808" s="144" t="s">
        <v>922</v>
      </c>
      <c r="B808" s="141">
        <v>0</v>
      </c>
      <c r="C808" s="243"/>
    </row>
    <row r="809" spans="1:3" ht="18.75" customHeight="1">
      <c r="A809" s="144" t="s">
        <v>923</v>
      </c>
      <c r="B809" s="141">
        <v>31116</v>
      </c>
      <c r="C809" s="243">
        <f>C810+C822+C823+C826+C827+C828</f>
        <v>33570</v>
      </c>
    </row>
    <row r="810" spans="1:3" ht="18.75" customHeight="1">
      <c r="A810" s="144" t="s">
        <v>924</v>
      </c>
      <c r="B810" s="141">
        <v>8837</v>
      </c>
      <c r="C810" s="243">
        <v>9826</v>
      </c>
    </row>
    <row r="811" spans="1:3" ht="18.75" customHeight="1">
      <c r="A811" s="144" t="s">
        <v>925</v>
      </c>
      <c r="B811" s="141">
        <v>864</v>
      </c>
      <c r="C811" s="243">
        <v>925</v>
      </c>
    </row>
    <row r="812" spans="1:3" ht="18.75" customHeight="1">
      <c r="A812" s="144" t="s">
        <v>926</v>
      </c>
      <c r="B812" s="141">
        <v>5473</v>
      </c>
      <c r="C812" s="243">
        <v>5568</v>
      </c>
    </row>
    <row r="813" spans="1:3" ht="18.75" customHeight="1">
      <c r="A813" s="144" t="s">
        <v>927</v>
      </c>
      <c r="B813" s="141">
        <v>0</v>
      </c>
      <c r="C813" s="243"/>
    </row>
    <row r="814" spans="1:3" ht="18.75" customHeight="1">
      <c r="A814" s="144" t="s">
        <v>928</v>
      </c>
      <c r="B814" s="141">
        <v>2455</v>
      </c>
      <c r="C814" s="243">
        <v>2567</v>
      </c>
    </row>
    <row r="815" spans="1:3" ht="18.75" customHeight="1">
      <c r="A815" s="144" t="s">
        <v>929</v>
      </c>
      <c r="B815" s="141">
        <v>0</v>
      </c>
      <c r="C815" s="243"/>
    </row>
    <row r="816" spans="1:3" ht="18.75" customHeight="1">
      <c r="A816" s="144" t="s">
        <v>930</v>
      </c>
      <c r="B816" s="141">
        <v>40</v>
      </c>
      <c r="C816" s="243"/>
    </row>
    <row r="817" spans="1:3" ht="18.75" customHeight="1">
      <c r="A817" s="144" t="s">
        <v>931</v>
      </c>
      <c r="B817" s="141">
        <v>0</v>
      </c>
      <c r="C817" s="243"/>
    </row>
    <row r="818" spans="1:3" ht="18.75" customHeight="1">
      <c r="A818" s="144" t="s">
        <v>932</v>
      </c>
      <c r="B818" s="141">
        <v>0</v>
      </c>
      <c r="C818" s="243"/>
    </row>
    <row r="819" spans="1:3" ht="18.75" customHeight="1">
      <c r="A819" s="144" t="s">
        <v>933</v>
      </c>
      <c r="B819" s="141">
        <v>0</v>
      </c>
      <c r="C819" s="243"/>
    </row>
    <row r="820" spans="1:3" ht="18.75" customHeight="1">
      <c r="A820" s="144" t="s">
        <v>934</v>
      </c>
      <c r="B820" s="141">
        <v>0</v>
      </c>
      <c r="C820" s="243"/>
    </row>
    <row r="821" spans="1:3" ht="18.75" customHeight="1">
      <c r="A821" s="144" t="s">
        <v>935</v>
      </c>
      <c r="B821" s="141">
        <v>5</v>
      </c>
      <c r="C821" s="243">
        <v>766</v>
      </c>
    </row>
    <row r="822" spans="1:3" ht="18.75" customHeight="1">
      <c r="A822" s="144" t="s">
        <v>936</v>
      </c>
      <c r="B822" s="141">
        <v>874</v>
      </c>
      <c r="C822" s="243">
        <v>1845</v>
      </c>
    </row>
    <row r="823" spans="1:3" ht="18.75" customHeight="1">
      <c r="A823" s="144" t="s">
        <v>937</v>
      </c>
      <c r="B823" s="141">
        <v>15614</v>
      </c>
      <c r="C823" s="243">
        <v>16143</v>
      </c>
    </row>
    <row r="824" spans="1:3" ht="18.75" customHeight="1">
      <c r="A824" s="144" t="s">
        <v>938</v>
      </c>
      <c r="B824" s="141">
        <v>9023</v>
      </c>
      <c r="C824" s="243">
        <v>9520</v>
      </c>
    </row>
    <row r="825" spans="1:3" ht="18.75" customHeight="1">
      <c r="A825" s="144" t="s">
        <v>939</v>
      </c>
      <c r="B825" s="141">
        <v>6591</v>
      </c>
      <c r="C825" s="243">
        <v>6623</v>
      </c>
    </row>
    <row r="826" spans="1:3" ht="18.75" customHeight="1">
      <c r="A826" s="144" t="s">
        <v>940</v>
      </c>
      <c r="B826" s="141">
        <v>5106</v>
      </c>
      <c r="C826" s="243">
        <v>5550</v>
      </c>
    </row>
    <row r="827" spans="1:3" ht="18.75" customHeight="1">
      <c r="A827" s="144" t="s">
        <v>941</v>
      </c>
      <c r="B827" s="141">
        <v>197</v>
      </c>
      <c r="C827" s="243">
        <v>206</v>
      </c>
    </row>
    <row r="828" spans="1:3" ht="18.75" customHeight="1">
      <c r="A828" s="144" t="s">
        <v>942</v>
      </c>
      <c r="B828" s="141">
        <v>488</v>
      </c>
      <c r="C828" s="243"/>
    </row>
    <row r="829" spans="1:3" ht="18.75" customHeight="1">
      <c r="A829" s="144" t="s">
        <v>943</v>
      </c>
      <c r="B829" s="141">
        <v>44850</v>
      </c>
      <c r="C829" s="243">
        <f>C830+C856+C884+C911+C922+C933+C939+C946+C953+C957</f>
        <v>51955</v>
      </c>
    </row>
    <row r="830" spans="1:3" ht="18.75" customHeight="1">
      <c r="A830" s="144" t="s">
        <v>944</v>
      </c>
      <c r="B830" s="141">
        <v>17705</v>
      </c>
      <c r="C830" s="243">
        <v>19667</v>
      </c>
    </row>
    <row r="831" spans="1:3" ht="18.75" customHeight="1">
      <c r="A831" s="144" t="s">
        <v>925</v>
      </c>
      <c r="B831" s="141">
        <v>4686</v>
      </c>
      <c r="C831" s="243">
        <v>4763</v>
      </c>
    </row>
    <row r="832" spans="1:3" ht="18.75" customHeight="1">
      <c r="A832" s="144" t="s">
        <v>926</v>
      </c>
      <c r="B832" s="141">
        <v>439</v>
      </c>
      <c r="C832" s="243">
        <v>485</v>
      </c>
    </row>
    <row r="833" spans="1:3" ht="18.75" customHeight="1">
      <c r="A833" s="144" t="s">
        <v>927</v>
      </c>
      <c r="B833" s="141">
        <v>0</v>
      </c>
      <c r="C833" s="243"/>
    </row>
    <row r="834" spans="1:3" ht="18.75" customHeight="1">
      <c r="A834" s="144" t="s">
        <v>945</v>
      </c>
      <c r="B834" s="141">
        <v>0</v>
      </c>
      <c r="C834" s="243"/>
    </row>
    <row r="835" spans="1:3" ht="18.75" customHeight="1">
      <c r="A835" s="144" t="s">
        <v>946</v>
      </c>
      <c r="B835" s="141">
        <v>0</v>
      </c>
      <c r="C835" s="243"/>
    </row>
    <row r="836" spans="1:3" ht="18.75" customHeight="1">
      <c r="A836" s="144" t="s">
        <v>947</v>
      </c>
      <c r="B836" s="141">
        <v>0</v>
      </c>
      <c r="C836" s="243"/>
    </row>
    <row r="837" spans="1:3" ht="18.75" customHeight="1">
      <c r="A837" s="144" t="s">
        <v>948</v>
      </c>
      <c r="B837" s="141">
        <v>80</v>
      </c>
      <c r="C837" s="243"/>
    </row>
    <row r="838" spans="1:3" ht="18.75" customHeight="1">
      <c r="A838" s="144" t="s">
        <v>949</v>
      </c>
      <c r="B838" s="141">
        <v>50</v>
      </c>
      <c r="C838" s="243"/>
    </row>
    <row r="839" spans="1:3" ht="18.75" customHeight="1">
      <c r="A839" s="144" t="s">
        <v>950</v>
      </c>
      <c r="B839" s="141">
        <v>80</v>
      </c>
      <c r="C839" s="243"/>
    </row>
    <row r="840" spans="1:3" ht="18.75" customHeight="1">
      <c r="A840" s="144" t="s">
        <v>951</v>
      </c>
      <c r="B840" s="141">
        <v>0</v>
      </c>
      <c r="C840" s="243"/>
    </row>
    <row r="841" spans="1:3" ht="18.75" customHeight="1">
      <c r="A841" s="144" t="s">
        <v>952</v>
      </c>
      <c r="B841" s="141">
        <v>0</v>
      </c>
      <c r="C841" s="243"/>
    </row>
    <row r="842" spans="1:3" ht="18.75" customHeight="1">
      <c r="A842" s="144" t="s">
        <v>953</v>
      </c>
      <c r="B842" s="141">
        <v>0</v>
      </c>
      <c r="C842" s="243"/>
    </row>
    <row r="843" spans="1:3" ht="18.75" customHeight="1">
      <c r="A843" s="144" t="s">
        <v>954</v>
      </c>
      <c r="B843" s="141">
        <v>0</v>
      </c>
      <c r="C843" s="243"/>
    </row>
    <row r="844" spans="1:3" ht="18.75" customHeight="1">
      <c r="A844" s="144" t="s">
        <v>955</v>
      </c>
      <c r="B844" s="141">
        <v>0</v>
      </c>
      <c r="C844" s="243"/>
    </row>
    <row r="845" spans="1:3" ht="18.75" customHeight="1">
      <c r="A845" s="144" t="s">
        <v>956</v>
      </c>
      <c r="B845" s="141">
        <v>0</v>
      </c>
      <c r="C845" s="243"/>
    </row>
    <row r="846" spans="1:3" ht="18.75" customHeight="1">
      <c r="A846" s="144" t="s">
        <v>957</v>
      </c>
      <c r="B846" s="141">
        <v>2265</v>
      </c>
      <c r="C846" s="243">
        <v>2563</v>
      </c>
    </row>
    <row r="847" spans="1:3" ht="18.75" customHeight="1">
      <c r="A847" s="144" t="s">
        <v>958</v>
      </c>
      <c r="B847" s="141">
        <v>0</v>
      </c>
      <c r="C847" s="243"/>
    </row>
    <row r="848" spans="1:3" ht="18.75" customHeight="1">
      <c r="A848" s="144" t="s">
        <v>959</v>
      </c>
      <c r="B848" s="141">
        <v>0</v>
      </c>
      <c r="C848" s="243"/>
    </row>
    <row r="849" spans="1:3" ht="18.75" customHeight="1">
      <c r="A849" s="144" t="s">
        <v>960</v>
      </c>
      <c r="B849" s="141">
        <v>0</v>
      </c>
      <c r="C849" s="243"/>
    </row>
    <row r="850" spans="1:3" ht="18.75" customHeight="1">
      <c r="A850" s="144" t="s">
        <v>961</v>
      </c>
      <c r="B850" s="141">
        <v>0</v>
      </c>
      <c r="C850" s="243"/>
    </row>
    <row r="851" spans="1:3" ht="18.75" customHeight="1">
      <c r="A851" s="144" t="s">
        <v>962</v>
      </c>
      <c r="B851" s="141">
        <v>0</v>
      </c>
      <c r="C851" s="243"/>
    </row>
    <row r="852" spans="1:3" ht="18.75" customHeight="1">
      <c r="A852" s="144" t="s">
        <v>963</v>
      </c>
      <c r="B852" s="141">
        <v>0</v>
      </c>
      <c r="C852" s="243"/>
    </row>
    <row r="853" spans="1:3" ht="18.75" customHeight="1">
      <c r="A853" s="144" t="s">
        <v>964</v>
      </c>
      <c r="B853" s="141">
        <v>0</v>
      </c>
      <c r="C853" s="243"/>
    </row>
    <row r="854" spans="1:3" ht="18.75" customHeight="1">
      <c r="A854" s="144" t="s">
        <v>965</v>
      </c>
      <c r="B854" s="141">
        <v>0</v>
      </c>
      <c r="C854" s="243"/>
    </row>
    <row r="855" spans="1:3" ht="18.75" customHeight="1">
      <c r="A855" s="144" t="s">
        <v>966</v>
      </c>
      <c r="B855" s="141">
        <v>10105</v>
      </c>
      <c r="C855" s="243">
        <v>11856</v>
      </c>
    </row>
    <row r="856" spans="1:3" ht="18.75" customHeight="1">
      <c r="A856" s="144" t="s">
        <v>967</v>
      </c>
      <c r="B856" s="141">
        <v>2720</v>
      </c>
      <c r="C856" s="243">
        <v>2900</v>
      </c>
    </row>
    <row r="857" spans="1:3" ht="18.75" customHeight="1">
      <c r="A857" s="144" t="s">
        <v>925</v>
      </c>
      <c r="B857" s="141">
        <v>1006</v>
      </c>
      <c r="C857" s="243">
        <v>1221</v>
      </c>
    </row>
    <row r="858" spans="1:3" ht="18.75" customHeight="1">
      <c r="A858" s="144" t="s">
        <v>926</v>
      </c>
      <c r="B858" s="141">
        <v>764</v>
      </c>
      <c r="C858" s="243">
        <v>769</v>
      </c>
    </row>
    <row r="859" spans="1:3" ht="18.75" customHeight="1">
      <c r="A859" s="144" t="s">
        <v>927</v>
      </c>
      <c r="B859" s="141">
        <v>0</v>
      </c>
      <c r="C859" s="243"/>
    </row>
    <row r="860" spans="1:3" ht="18.75" customHeight="1">
      <c r="A860" s="144" t="s">
        <v>968</v>
      </c>
      <c r="B860" s="141">
        <v>0</v>
      </c>
      <c r="C860" s="243"/>
    </row>
    <row r="861" spans="1:3" ht="18.75" customHeight="1">
      <c r="A861" s="144" t="s">
        <v>969</v>
      </c>
      <c r="B861" s="141">
        <v>0</v>
      </c>
      <c r="C861" s="243"/>
    </row>
    <row r="862" spans="1:3" ht="18.75" customHeight="1">
      <c r="A862" s="144" t="s">
        <v>970</v>
      </c>
      <c r="B862" s="141">
        <v>0</v>
      </c>
      <c r="C862" s="243"/>
    </row>
    <row r="863" spans="1:3" ht="18.75" customHeight="1">
      <c r="A863" s="144" t="s">
        <v>971</v>
      </c>
      <c r="B863" s="141">
        <v>20</v>
      </c>
      <c r="C863" s="243"/>
    </row>
    <row r="864" spans="1:3" ht="18.75" customHeight="1">
      <c r="A864" s="144" t="s">
        <v>972</v>
      </c>
      <c r="B864" s="141">
        <v>0</v>
      </c>
      <c r="C864" s="243"/>
    </row>
    <row r="865" spans="1:3" ht="18.75" customHeight="1">
      <c r="A865" s="144" t="s">
        <v>973</v>
      </c>
      <c r="B865" s="141">
        <v>910</v>
      </c>
      <c r="C865" s="243">
        <v>910</v>
      </c>
    </row>
    <row r="866" spans="1:3" ht="18.75" customHeight="1">
      <c r="A866" s="144" t="s">
        <v>974</v>
      </c>
      <c r="B866" s="141">
        <v>0</v>
      </c>
      <c r="C866" s="243"/>
    </row>
    <row r="867" spans="1:3" ht="18.75" customHeight="1">
      <c r="A867" s="144" t="s">
        <v>975</v>
      </c>
      <c r="B867" s="141">
        <v>0</v>
      </c>
      <c r="C867" s="243"/>
    </row>
    <row r="868" spans="1:3" ht="18.75" customHeight="1">
      <c r="A868" s="144" t="s">
        <v>976</v>
      </c>
      <c r="B868" s="141">
        <v>0</v>
      </c>
      <c r="C868" s="243"/>
    </row>
    <row r="869" spans="1:3" ht="18.75" customHeight="1">
      <c r="A869" s="144" t="s">
        <v>977</v>
      </c>
      <c r="B869" s="141">
        <v>0</v>
      </c>
      <c r="C869" s="243"/>
    </row>
    <row r="870" spans="1:3" ht="18.75" customHeight="1">
      <c r="A870" s="144" t="s">
        <v>978</v>
      </c>
      <c r="B870" s="141">
        <v>0</v>
      </c>
      <c r="C870" s="243"/>
    </row>
    <row r="871" spans="1:3" ht="18.75" customHeight="1">
      <c r="A871" s="144" t="s">
        <v>979</v>
      </c>
      <c r="B871" s="141">
        <v>0</v>
      </c>
      <c r="C871" s="243"/>
    </row>
    <row r="872" spans="1:3" ht="18.75" customHeight="1">
      <c r="A872" s="144" t="s">
        <v>980</v>
      </c>
      <c r="B872" s="141">
        <v>0</v>
      </c>
      <c r="C872" s="243"/>
    </row>
    <row r="873" spans="1:3" ht="18.75" customHeight="1">
      <c r="A873" s="144" t="s">
        <v>981</v>
      </c>
      <c r="B873" s="141">
        <v>0</v>
      </c>
      <c r="C873" s="243"/>
    </row>
    <row r="874" spans="1:3" ht="18.75" customHeight="1">
      <c r="A874" s="144" t="s">
        <v>982</v>
      </c>
      <c r="B874" s="141">
        <v>0</v>
      </c>
      <c r="C874" s="243"/>
    </row>
    <row r="875" spans="1:3" ht="18.75" customHeight="1">
      <c r="A875" s="144" t="s">
        <v>983</v>
      </c>
      <c r="B875" s="141">
        <v>0</v>
      </c>
      <c r="C875" s="243"/>
    </row>
    <row r="876" spans="1:3" ht="18.75" customHeight="1">
      <c r="A876" s="144" t="s">
        <v>984</v>
      </c>
      <c r="B876" s="141">
        <v>0</v>
      </c>
      <c r="C876" s="243"/>
    </row>
    <row r="877" spans="1:3" ht="18.75" customHeight="1">
      <c r="A877" s="144" t="s">
        <v>985</v>
      </c>
      <c r="B877" s="141">
        <v>0</v>
      </c>
      <c r="C877" s="243"/>
    </row>
    <row r="878" spans="1:3" ht="18.75" customHeight="1">
      <c r="A878" s="144" t="s">
        <v>986</v>
      </c>
      <c r="B878" s="141">
        <v>0</v>
      </c>
      <c r="C878" s="243"/>
    </row>
    <row r="879" spans="1:3" ht="18.75" customHeight="1">
      <c r="A879" s="144" t="s">
        <v>987</v>
      </c>
      <c r="B879" s="141">
        <v>0</v>
      </c>
      <c r="C879" s="243"/>
    </row>
    <row r="880" spans="1:3" ht="18.75" customHeight="1">
      <c r="A880" s="144" t="s">
        <v>988</v>
      </c>
      <c r="B880" s="141">
        <v>0</v>
      </c>
      <c r="C880" s="243"/>
    </row>
    <row r="881" spans="1:3" ht="18.75" customHeight="1">
      <c r="A881" s="144" t="s">
        <v>989</v>
      </c>
      <c r="B881" s="141">
        <v>0</v>
      </c>
      <c r="C881" s="243"/>
    </row>
    <row r="882" spans="1:3" ht="18.75" customHeight="1">
      <c r="A882" s="144" t="s">
        <v>990</v>
      </c>
      <c r="B882" s="141">
        <v>20</v>
      </c>
      <c r="C882" s="243"/>
    </row>
    <row r="883" spans="1:3" ht="18.75" customHeight="1">
      <c r="A883" s="144" t="s">
        <v>991</v>
      </c>
      <c r="B883" s="141">
        <v>0</v>
      </c>
      <c r="C883" s="243"/>
    </row>
    <row r="884" spans="1:3" ht="18.75" customHeight="1">
      <c r="A884" s="144" t="s">
        <v>992</v>
      </c>
      <c r="B884" s="141">
        <v>10101</v>
      </c>
      <c r="C884" s="243">
        <v>10035</v>
      </c>
    </row>
    <row r="885" spans="1:3" ht="18.75" customHeight="1">
      <c r="A885" s="144" t="s">
        <v>925</v>
      </c>
      <c r="B885" s="141">
        <v>1923</v>
      </c>
      <c r="C885" s="243">
        <v>2006</v>
      </c>
    </row>
    <row r="886" spans="1:3" ht="18.75" customHeight="1">
      <c r="A886" s="144" t="s">
        <v>926</v>
      </c>
      <c r="B886" s="141">
        <v>1905</v>
      </c>
      <c r="C886" s="243">
        <v>2956</v>
      </c>
    </row>
    <row r="887" spans="1:3" ht="18.75" customHeight="1">
      <c r="A887" s="144" t="s">
        <v>927</v>
      </c>
      <c r="B887" s="141">
        <v>0</v>
      </c>
      <c r="C887" s="243"/>
    </row>
    <row r="888" spans="1:3" ht="18.75" customHeight="1">
      <c r="A888" s="144" t="s">
        <v>993</v>
      </c>
      <c r="B888" s="141">
        <v>0</v>
      </c>
      <c r="C888" s="243"/>
    </row>
    <row r="889" spans="1:3" ht="18.75" customHeight="1">
      <c r="A889" s="144" t="s">
        <v>994</v>
      </c>
      <c r="B889" s="141">
        <v>3000</v>
      </c>
      <c r="C889" s="243">
        <v>3973</v>
      </c>
    </row>
    <row r="890" spans="1:3" ht="18.75" customHeight="1">
      <c r="A890" s="144" t="s">
        <v>995</v>
      </c>
      <c r="B890" s="141">
        <v>30</v>
      </c>
      <c r="C890" s="243"/>
    </row>
    <row r="891" spans="1:3" ht="18.75" customHeight="1">
      <c r="A891" s="144" t="s">
        <v>996</v>
      </c>
      <c r="B891" s="141">
        <v>0</v>
      </c>
      <c r="C891" s="243"/>
    </row>
    <row r="892" spans="1:3" ht="18.75" customHeight="1">
      <c r="A892" s="144" t="s">
        <v>997</v>
      </c>
      <c r="B892" s="141">
        <v>0</v>
      </c>
      <c r="C892" s="243"/>
    </row>
    <row r="893" spans="1:3" ht="18.75" customHeight="1">
      <c r="A893" s="144" t="s">
        <v>998</v>
      </c>
      <c r="B893" s="141">
        <v>0</v>
      </c>
      <c r="C893" s="243"/>
    </row>
    <row r="894" spans="1:3" ht="18.75" customHeight="1">
      <c r="A894" s="144" t="s">
        <v>999</v>
      </c>
      <c r="B894" s="141">
        <v>0</v>
      </c>
      <c r="C894" s="243"/>
    </row>
    <row r="895" spans="1:3" ht="18.75" customHeight="1">
      <c r="A895" s="144" t="s">
        <v>1000</v>
      </c>
      <c r="B895" s="141">
        <v>0</v>
      </c>
      <c r="C895" s="243"/>
    </row>
    <row r="896" spans="1:3" ht="18.75" customHeight="1">
      <c r="A896" s="144" t="s">
        <v>1001</v>
      </c>
      <c r="B896" s="141">
        <v>0</v>
      </c>
      <c r="C896" s="243"/>
    </row>
    <row r="897" spans="1:3" ht="18.75" customHeight="1">
      <c r="A897" s="144" t="s">
        <v>1002</v>
      </c>
      <c r="B897" s="141">
        <v>0</v>
      </c>
      <c r="C897" s="243"/>
    </row>
    <row r="898" spans="1:3" ht="18.75" customHeight="1">
      <c r="A898" s="144" t="s">
        <v>1003</v>
      </c>
      <c r="B898" s="141">
        <v>100</v>
      </c>
      <c r="C898" s="243">
        <v>100</v>
      </c>
    </row>
    <row r="899" spans="1:3" ht="18.75" customHeight="1">
      <c r="A899" s="144" t="s">
        <v>1004</v>
      </c>
      <c r="B899" s="141">
        <v>0</v>
      </c>
      <c r="C899" s="243"/>
    </row>
    <row r="900" spans="1:3" ht="18.75" customHeight="1">
      <c r="A900" s="144" t="s">
        <v>1005</v>
      </c>
      <c r="B900" s="141">
        <v>0</v>
      </c>
      <c r="C900" s="243"/>
    </row>
    <row r="901" spans="1:3" ht="18.75" customHeight="1">
      <c r="A901" s="144" t="s">
        <v>1006</v>
      </c>
      <c r="B901" s="141">
        <v>0</v>
      </c>
      <c r="C901" s="243"/>
    </row>
    <row r="902" spans="1:3" ht="18.75" customHeight="1">
      <c r="A902" s="144" t="s">
        <v>1007</v>
      </c>
      <c r="B902" s="141">
        <v>0</v>
      </c>
      <c r="C902" s="243"/>
    </row>
    <row r="903" spans="1:3" ht="18.75" customHeight="1">
      <c r="A903" s="144" t="s">
        <v>1008</v>
      </c>
      <c r="B903" s="141">
        <v>0</v>
      </c>
      <c r="C903" s="243"/>
    </row>
    <row r="904" spans="1:3" ht="18.75" customHeight="1">
      <c r="A904" s="144" t="s">
        <v>1009</v>
      </c>
      <c r="B904" s="141">
        <v>3043</v>
      </c>
      <c r="C904" s="243">
        <v>3000</v>
      </c>
    </row>
    <row r="905" spans="1:3" ht="18.75" customHeight="1">
      <c r="A905" s="144" t="s">
        <v>1010</v>
      </c>
      <c r="B905" s="141">
        <v>0</v>
      </c>
      <c r="C905" s="243"/>
    </row>
    <row r="906" spans="1:3" ht="18.75" customHeight="1">
      <c r="A906" s="144" t="s">
        <v>1011</v>
      </c>
      <c r="B906" s="141">
        <v>0</v>
      </c>
      <c r="C906" s="243"/>
    </row>
    <row r="907" spans="1:3" ht="18.75" customHeight="1">
      <c r="A907" s="144" t="s">
        <v>984</v>
      </c>
      <c r="B907" s="141">
        <v>0</v>
      </c>
      <c r="C907" s="243"/>
    </row>
    <row r="908" spans="1:3" ht="18.75" customHeight="1">
      <c r="A908" s="144" t="s">
        <v>1012</v>
      </c>
      <c r="B908" s="141">
        <v>0</v>
      </c>
      <c r="C908" s="243"/>
    </row>
    <row r="909" spans="1:3" ht="18.75" customHeight="1">
      <c r="A909" s="144" t="s">
        <v>1013</v>
      </c>
      <c r="B909" s="141">
        <v>100</v>
      </c>
      <c r="C909" s="243"/>
    </row>
    <row r="910" spans="1:3" ht="18.75" customHeight="1">
      <c r="A910" s="144" t="s">
        <v>1014</v>
      </c>
      <c r="B910" s="141">
        <v>0</v>
      </c>
      <c r="C910" s="243"/>
    </row>
    <row r="911" spans="1:3" ht="18.75" customHeight="1">
      <c r="A911" s="144" t="s">
        <v>1015</v>
      </c>
      <c r="B911" s="141">
        <v>0</v>
      </c>
      <c r="C911" s="243"/>
    </row>
    <row r="912" spans="1:3" ht="18.75" customHeight="1">
      <c r="A912" s="144" t="s">
        <v>925</v>
      </c>
      <c r="B912" s="141">
        <v>0</v>
      </c>
      <c r="C912" s="243"/>
    </row>
    <row r="913" spans="1:3" ht="18.75" customHeight="1">
      <c r="A913" s="144" t="s">
        <v>926</v>
      </c>
      <c r="B913" s="141">
        <v>0</v>
      </c>
      <c r="C913" s="243"/>
    </row>
    <row r="914" spans="1:3" ht="18.75" customHeight="1">
      <c r="A914" s="144" t="s">
        <v>927</v>
      </c>
      <c r="B914" s="141">
        <v>0</v>
      </c>
      <c r="C914" s="243"/>
    </row>
    <row r="915" spans="1:3" ht="18.75" customHeight="1">
      <c r="A915" s="144" t="s">
        <v>1016</v>
      </c>
      <c r="B915" s="141">
        <v>0</v>
      </c>
      <c r="C915" s="243"/>
    </row>
    <row r="916" spans="1:3" ht="18.75" customHeight="1">
      <c r="A916" s="144" t="s">
        <v>1017</v>
      </c>
      <c r="B916" s="141">
        <v>0</v>
      </c>
      <c r="C916" s="243"/>
    </row>
    <row r="917" spans="1:3" ht="18.75" customHeight="1">
      <c r="A917" s="144" t="s">
        <v>1018</v>
      </c>
      <c r="B917" s="141">
        <v>0</v>
      </c>
      <c r="C917" s="243"/>
    </row>
    <row r="918" spans="1:3" ht="18.75" customHeight="1">
      <c r="A918" s="144" t="s">
        <v>1019</v>
      </c>
      <c r="B918" s="141">
        <v>0</v>
      </c>
      <c r="C918" s="243"/>
    </row>
    <row r="919" spans="1:3" ht="18.75" customHeight="1">
      <c r="A919" s="144" t="s">
        <v>1020</v>
      </c>
      <c r="B919" s="141">
        <v>0</v>
      </c>
      <c r="C919" s="243"/>
    </row>
    <row r="920" spans="1:3" ht="18.75" customHeight="1">
      <c r="A920" s="144" t="s">
        <v>1021</v>
      </c>
      <c r="B920" s="141">
        <v>0</v>
      </c>
      <c r="C920" s="243"/>
    </row>
    <row r="921" spans="1:3" ht="18.75" customHeight="1">
      <c r="A921" s="144" t="s">
        <v>1022</v>
      </c>
      <c r="B921" s="141">
        <v>0</v>
      </c>
      <c r="C921" s="243"/>
    </row>
    <row r="922" spans="1:3" ht="18.75" customHeight="1">
      <c r="A922" s="144" t="s">
        <v>1023</v>
      </c>
      <c r="B922" s="141">
        <v>9500</v>
      </c>
      <c r="C922" s="243">
        <v>12000</v>
      </c>
    </row>
    <row r="923" spans="1:3" ht="18.75" customHeight="1">
      <c r="A923" s="144" t="s">
        <v>925</v>
      </c>
      <c r="B923" s="141">
        <v>86</v>
      </c>
      <c r="C923" s="243">
        <v>90</v>
      </c>
    </row>
    <row r="924" spans="1:3" ht="18.75" customHeight="1">
      <c r="A924" s="144" t="s">
        <v>926</v>
      </c>
      <c r="B924" s="141">
        <v>2414</v>
      </c>
      <c r="C924" s="243">
        <v>3410</v>
      </c>
    </row>
    <row r="925" spans="1:3" ht="18.75" customHeight="1">
      <c r="A925" s="144" t="s">
        <v>927</v>
      </c>
      <c r="B925" s="141">
        <v>0</v>
      </c>
      <c r="C925" s="243"/>
    </row>
    <row r="926" spans="1:3" ht="18.75" customHeight="1">
      <c r="A926" s="144" t="s">
        <v>1024</v>
      </c>
      <c r="B926" s="141">
        <v>7000</v>
      </c>
      <c r="C926" s="243">
        <v>8500</v>
      </c>
    </row>
    <row r="927" spans="1:3" ht="18.75" customHeight="1">
      <c r="A927" s="144" t="s">
        <v>1025</v>
      </c>
      <c r="B927" s="141">
        <v>0</v>
      </c>
      <c r="C927" s="243"/>
    </row>
    <row r="928" spans="1:3" ht="18.75" customHeight="1">
      <c r="A928" s="144" t="s">
        <v>1026</v>
      </c>
      <c r="B928" s="141">
        <v>0</v>
      </c>
      <c r="C928" s="243"/>
    </row>
    <row r="929" spans="1:3" ht="18.75" customHeight="1">
      <c r="A929" s="144" t="s">
        <v>1027</v>
      </c>
      <c r="B929" s="141">
        <v>0</v>
      </c>
      <c r="C929" s="243"/>
    </row>
    <row r="930" spans="1:3" ht="18.75" customHeight="1">
      <c r="A930" s="144" t="s">
        <v>1028</v>
      </c>
      <c r="B930" s="141">
        <v>0</v>
      </c>
      <c r="C930" s="243"/>
    </row>
    <row r="931" spans="1:3" ht="18.75" customHeight="1">
      <c r="A931" s="144" t="s">
        <v>1029</v>
      </c>
      <c r="B931" s="141">
        <v>0</v>
      </c>
      <c r="C931" s="243"/>
    </row>
    <row r="932" spans="1:3" ht="18.75" customHeight="1">
      <c r="A932" s="144" t="s">
        <v>1030</v>
      </c>
      <c r="B932" s="141">
        <v>0</v>
      </c>
      <c r="C932" s="243"/>
    </row>
    <row r="933" spans="1:3" ht="18.75" customHeight="1">
      <c r="A933" s="144" t="s">
        <v>1031</v>
      </c>
      <c r="B933" s="141">
        <v>1635</v>
      </c>
      <c r="C933" s="243">
        <v>1639</v>
      </c>
    </row>
    <row r="934" spans="1:3" ht="18.75" customHeight="1">
      <c r="A934" s="144" t="s">
        <v>1032</v>
      </c>
      <c r="B934" s="141">
        <v>107</v>
      </c>
      <c r="C934" s="243">
        <v>120</v>
      </c>
    </row>
    <row r="935" spans="1:3" ht="18.75" customHeight="1">
      <c r="A935" s="144" t="s">
        <v>1033</v>
      </c>
      <c r="B935" s="141">
        <v>1528</v>
      </c>
      <c r="C935" s="243">
        <v>1519</v>
      </c>
    </row>
    <row r="936" spans="1:3" ht="18.75" customHeight="1">
      <c r="A936" s="144" t="s">
        <v>1333</v>
      </c>
      <c r="B936" s="141">
        <v>0</v>
      </c>
      <c r="C936" s="243"/>
    </row>
    <row r="937" spans="1:3" ht="18.75" customHeight="1">
      <c r="A937" s="147" t="s">
        <v>1334</v>
      </c>
      <c r="B937" s="141">
        <v>0</v>
      </c>
      <c r="C937" s="243"/>
    </row>
    <row r="938" spans="1:3" ht="18.75" customHeight="1">
      <c r="A938" s="144" t="s">
        <v>1034</v>
      </c>
      <c r="B938" s="141">
        <v>0</v>
      </c>
      <c r="C938" s="243"/>
    </row>
    <row r="939" spans="1:3" ht="18.75" customHeight="1">
      <c r="A939" s="144" t="s">
        <v>1035</v>
      </c>
      <c r="B939" s="141">
        <v>3189</v>
      </c>
      <c r="C939" s="243">
        <v>3389</v>
      </c>
    </row>
    <row r="940" spans="1:3" ht="18.75" customHeight="1">
      <c r="A940" s="144" t="s">
        <v>1036</v>
      </c>
      <c r="B940" s="141">
        <v>3000</v>
      </c>
      <c r="C940" s="243">
        <v>3200</v>
      </c>
    </row>
    <row r="941" spans="1:3" ht="18.75" customHeight="1">
      <c r="A941" s="144" t="s">
        <v>1037</v>
      </c>
      <c r="B941" s="141">
        <v>189</v>
      </c>
      <c r="C941" s="243">
        <v>189</v>
      </c>
    </row>
    <row r="942" spans="1:3" ht="18.75" customHeight="1">
      <c r="A942" s="144" t="s">
        <v>1038</v>
      </c>
      <c r="B942" s="141">
        <v>0</v>
      </c>
      <c r="C942" s="243"/>
    </row>
    <row r="943" spans="1:3" ht="18.75" customHeight="1">
      <c r="A943" s="144" t="s">
        <v>1039</v>
      </c>
      <c r="B943" s="141">
        <v>0</v>
      </c>
      <c r="C943" s="243"/>
    </row>
    <row r="944" spans="1:3" ht="18.75" customHeight="1">
      <c r="A944" s="144" t="s">
        <v>1040</v>
      </c>
      <c r="B944" s="141">
        <v>0</v>
      </c>
      <c r="C944" s="243"/>
    </row>
    <row r="945" spans="1:3" ht="18.75" customHeight="1">
      <c r="A945" s="144" t="s">
        <v>1041</v>
      </c>
      <c r="B945" s="141">
        <v>0</v>
      </c>
      <c r="C945" s="243"/>
    </row>
    <row r="946" spans="1:3" ht="18.75" customHeight="1">
      <c r="A946" s="144" t="s">
        <v>1042</v>
      </c>
      <c r="B946" s="141">
        <v>0</v>
      </c>
      <c r="C946" s="243"/>
    </row>
    <row r="947" spans="1:3" ht="18.75" customHeight="1">
      <c r="A947" s="144" t="s">
        <v>1043</v>
      </c>
      <c r="B947" s="141">
        <v>0</v>
      </c>
      <c r="C947" s="243"/>
    </row>
    <row r="948" spans="1:3" ht="18.75" customHeight="1">
      <c r="A948" s="144" t="s">
        <v>1044</v>
      </c>
      <c r="B948" s="141">
        <v>0</v>
      </c>
      <c r="C948" s="243"/>
    </row>
    <row r="949" spans="1:3" ht="18.75" customHeight="1">
      <c r="A949" s="144" t="s">
        <v>1045</v>
      </c>
      <c r="B949" s="141">
        <v>0</v>
      </c>
      <c r="C949" s="243"/>
    </row>
    <row r="950" spans="1:3" ht="18.75" customHeight="1">
      <c r="A950" s="144" t="s">
        <v>1046</v>
      </c>
      <c r="B950" s="141">
        <v>0</v>
      </c>
      <c r="C950" s="243"/>
    </row>
    <row r="951" spans="1:3" ht="18.75" customHeight="1">
      <c r="A951" s="144" t="s">
        <v>1047</v>
      </c>
      <c r="B951" s="141">
        <v>0</v>
      </c>
      <c r="C951" s="243"/>
    </row>
    <row r="952" spans="1:3" ht="18.75" customHeight="1">
      <c r="A952" s="144" t="s">
        <v>1048</v>
      </c>
      <c r="B952" s="141">
        <v>0</v>
      </c>
      <c r="C952" s="243"/>
    </row>
    <row r="953" spans="1:3" ht="18.75" customHeight="1">
      <c r="A953" s="144" t="s">
        <v>1049</v>
      </c>
      <c r="B953" s="141">
        <v>0</v>
      </c>
      <c r="C953" s="243"/>
    </row>
    <row r="954" spans="1:3" ht="18.75" customHeight="1">
      <c r="A954" s="144" t="s">
        <v>1050</v>
      </c>
      <c r="B954" s="141">
        <v>0</v>
      </c>
      <c r="C954" s="243"/>
    </row>
    <row r="955" spans="1:3" ht="18.75" customHeight="1">
      <c r="A955" s="144" t="s">
        <v>1051</v>
      </c>
      <c r="B955" s="141">
        <v>0</v>
      </c>
      <c r="C955" s="243"/>
    </row>
    <row r="956" spans="1:3" ht="18.75" customHeight="1">
      <c r="A956" s="144" t="s">
        <v>1052</v>
      </c>
      <c r="B956" s="141">
        <v>0</v>
      </c>
      <c r="C956" s="243"/>
    </row>
    <row r="957" spans="1:3" ht="18.75" customHeight="1">
      <c r="A957" s="144" t="s">
        <v>1053</v>
      </c>
      <c r="B957" s="141">
        <v>0</v>
      </c>
      <c r="C957" s="243">
        <v>2325</v>
      </c>
    </row>
    <row r="958" spans="1:3" ht="18.75" customHeight="1">
      <c r="A958" s="144" t="s">
        <v>1054</v>
      </c>
      <c r="B958" s="141">
        <v>0</v>
      </c>
      <c r="C958" s="243"/>
    </row>
    <row r="959" spans="1:3" ht="18.75" customHeight="1">
      <c r="A959" s="144" t="s">
        <v>1055</v>
      </c>
      <c r="B959" s="141">
        <v>0</v>
      </c>
      <c r="C959" s="243">
        <v>2325</v>
      </c>
    </row>
    <row r="960" spans="1:3" ht="18.75" customHeight="1">
      <c r="A960" s="144" t="s">
        <v>1056</v>
      </c>
      <c r="B960" s="141">
        <v>9390</v>
      </c>
      <c r="C960" s="243">
        <v>10662</v>
      </c>
    </row>
    <row r="961" spans="1:3" ht="18.75" customHeight="1">
      <c r="A961" s="144" t="s">
        <v>1057</v>
      </c>
      <c r="B961" s="141">
        <v>9390</v>
      </c>
      <c r="C961" s="243">
        <v>10662</v>
      </c>
    </row>
    <row r="962" spans="1:3" ht="18.75" customHeight="1">
      <c r="A962" s="144" t="s">
        <v>925</v>
      </c>
      <c r="B962" s="141">
        <v>1883</v>
      </c>
      <c r="C962" s="243">
        <v>1995</v>
      </c>
    </row>
    <row r="963" spans="1:3" ht="18.75" customHeight="1">
      <c r="A963" s="144" t="s">
        <v>926</v>
      </c>
      <c r="B963" s="141">
        <v>414</v>
      </c>
      <c r="C963" s="243">
        <v>742</v>
      </c>
    </row>
    <row r="964" spans="1:3" ht="18.75" customHeight="1">
      <c r="A964" s="144" t="s">
        <v>927</v>
      </c>
      <c r="B964" s="141">
        <v>0</v>
      </c>
      <c r="C964" s="243"/>
    </row>
    <row r="965" spans="1:3" ht="18.75" customHeight="1">
      <c r="A965" s="144" t="s">
        <v>1058</v>
      </c>
      <c r="B965" s="141">
        <v>3935</v>
      </c>
      <c r="C965" s="243">
        <v>4200</v>
      </c>
    </row>
    <row r="966" spans="1:3" ht="18.75" customHeight="1">
      <c r="A966" s="144" t="s">
        <v>1059</v>
      </c>
      <c r="B966" s="141">
        <v>2589</v>
      </c>
      <c r="C966" s="243">
        <v>3100</v>
      </c>
    </row>
    <row r="967" spans="1:3" ht="18.75" customHeight="1">
      <c r="A967" s="144" t="s">
        <v>1060</v>
      </c>
      <c r="B967" s="141">
        <v>0</v>
      </c>
      <c r="C967" s="243"/>
    </row>
    <row r="968" spans="1:3" ht="18.75" customHeight="1">
      <c r="A968" s="144" t="s">
        <v>1061</v>
      </c>
      <c r="B968" s="141">
        <v>0</v>
      </c>
      <c r="C968" s="243"/>
    </row>
    <row r="969" spans="1:3" ht="18.75" customHeight="1">
      <c r="A969" s="144" t="s">
        <v>1062</v>
      </c>
      <c r="B969" s="141">
        <v>0</v>
      </c>
      <c r="C969" s="243"/>
    </row>
    <row r="970" spans="1:3" ht="18.75" customHeight="1">
      <c r="A970" s="144" t="s">
        <v>1063</v>
      </c>
      <c r="B970" s="141">
        <v>553</v>
      </c>
      <c r="C970" s="243">
        <v>625</v>
      </c>
    </row>
    <row r="971" spans="1:3" ht="18.75" customHeight="1">
      <c r="A971" s="144" t="s">
        <v>1064</v>
      </c>
      <c r="B971" s="141">
        <v>0</v>
      </c>
      <c r="C971" s="243"/>
    </row>
    <row r="972" spans="1:3" ht="18.75" customHeight="1">
      <c r="A972" s="144" t="s">
        <v>1065</v>
      </c>
      <c r="B972" s="141">
        <v>0</v>
      </c>
      <c r="C972" s="243"/>
    </row>
    <row r="973" spans="1:3" ht="18.75" customHeight="1">
      <c r="A973" s="144" t="s">
        <v>1066</v>
      </c>
      <c r="B973" s="141">
        <v>0</v>
      </c>
      <c r="C973" s="243"/>
    </row>
    <row r="974" spans="1:3" ht="18.75" customHeight="1">
      <c r="A974" s="144" t="s">
        <v>1067</v>
      </c>
      <c r="B974" s="141">
        <v>0</v>
      </c>
      <c r="C974" s="243"/>
    </row>
    <row r="975" spans="1:3" ht="18.75" customHeight="1">
      <c r="A975" s="144" t="s">
        <v>1068</v>
      </c>
      <c r="B975" s="141">
        <v>0</v>
      </c>
      <c r="C975" s="243"/>
    </row>
    <row r="976" spans="1:3" ht="18.75" customHeight="1">
      <c r="A976" s="144" t="s">
        <v>1069</v>
      </c>
      <c r="B976" s="141">
        <v>0</v>
      </c>
      <c r="C976" s="243"/>
    </row>
    <row r="977" spans="1:3" ht="18.75" customHeight="1">
      <c r="A977" s="144" t="s">
        <v>1070</v>
      </c>
      <c r="B977" s="141">
        <v>0</v>
      </c>
      <c r="C977" s="243"/>
    </row>
    <row r="978" spans="1:3" ht="18.75" customHeight="1">
      <c r="A978" s="144" t="s">
        <v>1071</v>
      </c>
      <c r="B978" s="141">
        <v>16</v>
      </c>
      <c r="C978" s="243"/>
    </row>
    <row r="979" spans="1:3" ht="18.75" customHeight="1">
      <c r="A979" s="144" t="s">
        <v>1072</v>
      </c>
      <c r="B979" s="141">
        <v>0</v>
      </c>
      <c r="C979" s="243"/>
    </row>
    <row r="980" spans="1:3" ht="18.75" customHeight="1">
      <c r="A980" s="144" t="s">
        <v>1073</v>
      </c>
      <c r="B980" s="141">
        <v>0</v>
      </c>
      <c r="C980" s="243"/>
    </row>
    <row r="981" spans="1:3" ht="18.75" customHeight="1">
      <c r="A981" s="144" t="s">
        <v>1074</v>
      </c>
      <c r="B981" s="141">
        <v>0</v>
      </c>
      <c r="C981" s="243"/>
    </row>
    <row r="982" spans="1:3" ht="18.75" customHeight="1">
      <c r="A982" s="144" t="s">
        <v>1075</v>
      </c>
      <c r="B982" s="141">
        <v>0</v>
      </c>
      <c r="C982" s="243"/>
    </row>
    <row r="983" spans="1:3" ht="18.75" customHeight="1">
      <c r="A983" s="144" t="s">
        <v>1076</v>
      </c>
      <c r="B983" s="141">
        <v>0</v>
      </c>
      <c r="C983" s="243"/>
    </row>
    <row r="984" spans="1:3" ht="18.75" customHeight="1">
      <c r="A984" s="144" t="s">
        <v>1077</v>
      </c>
      <c r="B984" s="141">
        <v>0</v>
      </c>
      <c r="C984" s="243"/>
    </row>
    <row r="985" spans="1:3" ht="18.75" customHeight="1">
      <c r="A985" s="144" t="s">
        <v>925</v>
      </c>
      <c r="B985" s="141">
        <v>0</v>
      </c>
      <c r="C985" s="243"/>
    </row>
    <row r="986" spans="1:3" ht="18.75" customHeight="1">
      <c r="A986" s="144" t="s">
        <v>926</v>
      </c>
      <c r="B986" s="141">
        <v>0</v>
      </c>
      <c r="C986" s="243"/>
    </row>
    <row r="987" spans="1:3" ht="18.75" customHeight="1">
      <c r="A987" s="144" t="s">
        <v>927</v>
      </c>
      <c r="B987" s="141">
        <v>0</v>
      </c>
      <c r="C987" s="243"/>
    </row>
    <row r="988" spans="1:3" ht="18.75" customHeight="1">
      <c r="A988" s="144" t="s">
        <v>1078</v>
      </c>
      <c r="B988" s="141">
        <v>0</v>
      </c>
      <c r="C988" s="243"/>
    </row>
    <row r="989" spans="1:3" ht="18.75" customHeight="1">
      <c r="A989" s="144" t="s">
        <v>1079</v>
      </c>
      <c r="B989" s="141">
        <v>0</v>
      </c>
      <c r="C989" s="243"/>
    </row>
    <row r="990" spans="1:3" ht="18.75" customHeight="1">
      <c r="A990" s="144" t="s">
        <v>1080</v>
      </c>
      <c r="B990" s="141">
        <v>0</v>
      </c>
      <c r="C990" s="243"/>
    </row>
    <row r="991" spans="1:3" ht="18.75" customHeight="1">
      <c r="A991" s="144" t="s">
        <v>1081</v>
      </c>
      <c r="B991" s="141">
        <v>0</v>
      </c>
      <c r="C991" s="243"/>
    </row>
    <row r="992" spans="1:3" ht="18.75" customHeight="1">
      <c r="A992" s="144" t="s">
        <v>1082</v>
      </c>
      <c r="B992" s="141">
        <v>0</v>
      </c>
      <c r="C992" s="243"/>
    </row>
    <row r="993" spans="1:3" ht="18.75" customHeight="1">
      <c r="A993" s="144" t="s">
        <v>1083</v>
      </c>
      <c r="B993" s="141">
        <v>0</v>
      </c>
      <c r="C993" s="243"/>
    </row>
    <row r="994" spans="1:3" ht="18.75" customHeight="1">
      <c r="A994" s="144" t="s">
        <v>1084</v>
      </c>
      <c r="B994" s="141">
        <v>0</v>
      </c>
      <c r="C994" s="243"/>
    </row>
    <row r="995" spans="1:3" ht="18.75" customHeight="1">
      <c r="A995" s="144" t="s">
        <v>925</v>
      </c>
      <c r="B995" s="141">
        <v>0</v>
      </c>
      <c r="C995" s="243"/>
    </row>
    <row r="996" spans="1:3" ht="18.75" customHeight="1">
      <c r="A996" s="144" t="s">
        <v>926</v>
      </c>
      <c r="B996" s="141">
        <v>0</v>
      </c>
      <c r="C996" s="243"/>
    </row>
    <row r="997" spans="1:3" ht="18.75" customHeight="1">
      <c r="A997" s="144" t="s">
        <v>927</v>
      </c>
      <c r="B997" s="141">
        <v>0</v>
      </c>
      <c r="C997" s="243"/>
    </row>
    <row r="998" spans="1:3" ht="18.75" customHeight="1">
      <c r="A998" s="144" t="s">
        <v>1085</v>
      </c>
      <c r="B998" s="141">
        <v>0</v>
      </c>
      <c r="C998" s="243"/>
    </row>
    <row r="999" spans="1:3" ht="18.75" customHeight="1">
      <c r="A999" s="144" t="s">
        <v>1086</v>
      </c>
      <c r="B999" s="141">
        <v>0</v>
      </c>
      <c r="C999" s="243"/>
    </row>
    <row r="1000" spans="1:3" ht="18.75" customHeight="1">
      <c r="A1000" s="144" t="s">
        <v>1087</v>
      </c>
      <c r="B1000" s="141">
        <v>0</v>
      </c>
      <c r="C1000" s="243"/>
    </row>
    <row r="1001" spans="1:3" ht="18.75" customHeight="1">
      <c r="A1001" s="144" t="s">
        <v>1088</v>
      </c>
      <c r="B1001" s="141">
        <v>0</v>
      </c>
      <c r="C1001" s="243"/>
    </row>
    <row r="1002" spans="1:3" ht="18.75" customHeight="1">
      <c r="A1002" s="144" t="s">
        <v>1089</v>
      </c>
      <c r="B1002" s="141">
        <v>0</v>
      </c>
      <c r="C1002" s="243"/>
    </row>
    <row r="1003" spans="1:3" ht="18.75" customHeight="1">
      <c r="A1003" s="144" t="s">
        <v>1090</v>
      </c>
      <c r="B1003" s="141">
        <v>0</v>
      </c>
      <c r="C1003" s="243"/>
    </row>
    <row r="1004" spans="1:3" ht="18.75" customHeight="1">
      <c r="A1004" s="144" t="s">
        <v>1091</v>
      </c>
      <c r="B1004" s="141">
        <v>0</v>
      </c>
      <c r="C1004" s="243"/>
    </row>
    <row r="1005" spans="1:3" ht="18.75" customHeight="1">
      <c r="A1005" s="144" t="s">
        <v>1092</v>
      </c>
      <c r="B1005" s="141">
        <v>0</v>
      </c>
      <c r="C1005" s="243"/>
    </row>
    <row r="1006" spans="1:3" ht="18.75" customHeight="1">
      <c r="A1006" s="144" t="s">
        <v>1093</v>
      </c>
      <c r="B1006" s="141">
        <v>0</v>
      </c>
      <c r="C1006" s="243"/>
    </row>
    <row r="1007" spans="1:3" ht="18.75" customHeight="1">
      <c r="A1007" s="144" t="s">
        <v>1094</v>
      </c>
      <c r="B1007" s="141">
        <v>0</v>
      </c>
      <c r="C1007" s="243"/>
    </row>
    <row r="1008" spans="1:3" ht="18.75" customHeight="1">
      <c r="A1008" s="144" t="s">
        <v>1095</v>
      </c>
      <c r="B1008" s="141">
        <v>0</v>
      </c>
      <c r="C1008" s="243"/>
    </row>
    <row r="1009" spans="1:3" ht="18.75" customHeight="1">
      <c r="A1009" s="144" t="s">
        <v>1096</v>
      </c>
      <c r="B1009" s="141">
        <v>0</v>
      </c>
      <c r="C1009" s="243"/>
    </row>
    <row r="1010" spans="1:3" ht="18.75" customHeight="1">
      <c r="A1010" s="144" t="s">
        <v>925</v>
      </c>
      <c r="B1010" s="141">
        <v>0</v>
      </c>
      <c r="C1010" s="243"/>
    </row>
    <row r="1011" spans="1:3" ht="18.75" customHeight="1">
      <c r="A1011" s="144" t="s">
        <v>926</v>
      </c>
      <c r="B1011" s="141">
        <v>0</v>
      </c>
      <c r="C1011" s="243"/>
    </row>
    <row r="1012" spans="1:3" ht="18.75" customHeight="1">
      <c r="A1012" s="144" t="s">
        <v>927</v>
      </c>
      <c r="B1012" s="141">
        <v>0</v>
      </c>
      <c r="C1012" s="243"/>
    </row>
    <row r="1013" spans="1:3" ht="18.75" customHeight="1">
      <c r="A1013" s="144" t="s">
        <v>1082</v>
      </c>
      <c r="B1013" s="141">
        <v>0</v>
      </c>
      <c r="C1013" s="243"/>
    </row>
    <row r="1014" spans="1:3" ht="18.75" customHeight="1">
      <c r="A1014" s="144" t="s">
        <v>1097</v>
      </c>
      <c r="B1014" s="141">
        <v>0</v>
      </c>
      <c r="C1014" s="243"/>
    </row>
    <row r="1015" spans="1:3" ht="18.75" customHeight="1">
      <c r="A1015" s="144" t="s">
        <v>1098</v>
      </c>
      <c r="B1015" s="141">
        <v>0</v>
      </c>
      <c r="C1015" s="243"/>
    </row>
    <row r="1016" spans="1:3" ht="18.75" customHeight="1">
      <c r="A1016" s="144" t="s">
        <v>1099</v>
      </c>
      <c r="B1016" s="141">
        <v>0</v>
      </c>
      <c r="C1016" s="243"/>
    </row>
    <row r="1017" spans="1:3" ht="18.75" customHeight="1">
      <c r="A1017" s="144" t="s">
        <v>1100</v>
      </c>
      <c r="B1017" s="141">
        <v>0</v>
      </c>
      <c r="C1017" s="243"/>
    </row>
    <row r="1018" spans="1:3" ht="18.75" customHeight="1">
      <c r="A1018" s="144" t="s">
        <v>1101</v>
      </c>
      <c r="B1018" s="141">
        <v>0</v>
      </c>
      <c r="C1018" s="243"/>
    </row>
    <row r="1019" spans="1:3" ht="18.75" customHeight="1">
      <c r="A1019" s="144" t="s">
        <v>1102</v>
      </c>
      <c r="B1019" s="141">
        <v>0</v>
      </c>
      <c r="C1019" s="243"/>
    </row>
    <row r="1020" spans="1:3" ht="18.75" customHeight="1">
      <c r="A1020" s="144" t="s">
        <v>1103</v>
      </c>
      <c r="B1020" s="141">
        <v>0</v>
      </c>
      <c r="C1020" s="243"/>
    </row>
    <row r="1021" spans="1:3" ht="18.75" customHeight="1">
      <c r="A1021" s="144" t="s">
        <v>1104</v>
      </c>
      <c r="B1021" s="141">
        <v>0</v>
      </c>
      <c r="C1021" s="243"/>
    </row>
    <row r="1022" spans="1:3" ht="18.75" customHeight="1">
      <c r="A1022" s="144" t="s">
        <v>1105</v>
      </c>
      <c r="B1022" s="141">
        <v>0</v>
      </c>
      <c r="C1022" s="243"/>
    </row>
    <row r="1023" spans="1:3" ht="18.75" customHeight="1">
      <c r="A1023" s="144" t="s">
        <v>1106</v>
      </c>
      <c r="B1023" s="141">
        <v>0</v>
      </c>
      <c r="C1023" s="243"/>
    </row>
    <row r="1024" spans="1:3" ht="18.75" customHeight="1">
      <c r="A1024" s="144" t="s">
        <v>1107</v>
      </c>
      <c r="B1024" s="141">
        <v>2858</v>
      </c>
      <c r="C1024" s="243">
        <f>C1025+C1035+C1051+C1056+C1070+C1078+C1084+C1091</f>
        <v>3185</v>
      </c>
    </row>
    <row r="1025" spans="1:3" ht="18.75" customHeight="1">
      <c r="A1025" s="144" t="s">
        <v>1108</v>
      </c>
      <c r="B1025" s="141">
        <v>223</v>
      </c>
      <c r="C1025" s="243">
        <v>353</v>
      </c>
    </row>
    <row r="1026" spans="1:3" ht="18.75" customHeight="1">
      <c r="A1026" s="144" t="s">
        <v>925</v>
      </c>
      <c r="B1026" s="141">
        <v>0</v>
      </c>
      <c r="C1026" s="243"/>
    </row>
    <row r="1027" spans="1:3" ht="18.75" customHeight="1">
      <c r="A1027" s="144" t="s">
        <v>926</v>
      </c>
      <c r="B1027" s="141">
        <v>0</v>
      </c>
      <c r="C1027" s="243"/>
    </row>
    <row r="1028" spans="1:3" ht="18.75" customHeight="1">
      <c r="A1028" s="144" t="s">
        <v>927</v>
      </c>
      <c r="B1028" s="141">
        <v>0</v>
      </c>
      <c r="C1028" s="243"/>
    </row>
    <row r="1029" spans="1:3" ht="18.75" customHeight="1">
      <c r="A1029" s="144" t="s">
        <v>1109</v>
      </c>
      <c r="B1029" s="141">
        <v>0</v>
      </c>
      <c r="C1029" s="243"/>
    </row>
    <row r="1030" spans="1:3" ht="18.75" customHeight="1">
      <c r="A1030" s="144" t="s">
        <v>1110</v>
      </c>
      <c r="B1030" s="141">
        <v>0</v>
      </c>
      <c r="C1030" s="243"/>
    </row>
    <row r="1031" spans="1:3" ht="18.75" customHeight="1">
      <c r="A1031" s="144" t="s">
        <v>1111</v>
      </c>
      <c r="B1031" s="141">
        <v>0</v>
      </c>
      <c r="C1031" s="243"/>
    </row>
    <row r="1032" spans="1:3" ht="18.75" customHeight="1">
      <c r="A1032" s="144" t="s">
        <v>1112</v>
      </c>
      <c r="B1032" s="141">
        <v>0</v>
      </c>
      <c r="C1032" s="243"/>
    </row>
    <row r="1033" spans="1:3" ht="18.75" customHeight="1">
      <c r="A1033" s="144" t="s">
        <v>1113</v>
      </c>
      <c r="B1033" s="141">
        <v>0</v>
      </c>
      <c r="C1033" s="243"/>
    </row>
    <row r="1034" spans="1:3" ht="18.75" customHeight="1">
      <c r="A1034" s="144" t="s">
        <v>1114</v>
      </c>
      <c r="B1034" s="141">
        <v>223</v>
      </c>
      <c r="C1034" s="243">
        <v>353</v>
      </c>
    </row>
    <row r="1035" spans="1:3" ht="18.75" customHeight="1">
      <c r="A1035" s="144" t="s">
        <v>1115</v>
      </c>
      <c r="B1035" s="141">
        <v>0</v>
      </c>
      <c r="C1035" s="243"/>
    </row>
    <row r="1036" spans="1:3" ht="18.75" customHeight="1">
      <c r="A1036" s="144" t="s">
        <v>925</v>
      </c>
      <c r="B1036" s="141">
        <v>0</v>
      </c>
      <c r="C1036" s="243"/>
    </row>
    <row r="1037" spans="1:3" ht="18.75" customHeight="1">
      <c r="A1037" s="144" t="s">
        <v>926</v>
      </c>
      <c r="B1037" s="141">
        <v>0</v>
      </c>
      <c r="C1037" s="243"/>
    </row>
    <row r="1038" spans="1:3" ht="18.75" customHeight="1">
      <c r="A1038" s="144" t="s">
        <v>927</v>
      </c>
      <c r="B1038" s="141">
        <v>0</v>
      </c>
      <c r="C1038" s="243"/>
    </row>
    <row r="1039" spans="1:3" ht="18.75" customHeight="1">
      <c r="A1039" s="144" t="s">
        <v>1116</v>
      </c>
      <c r="B1039" s="141">
        <v>0</v>
      </c>
      <c r="C1039" s="243"/>
    </row>
    <row r="1040" spans="1:3" ht="18.75" customHeight="1">
      <c r="A1040" s="144" t="s">
        <v>1117</v>
      </c>
      <c r="B1040" s="141">
        <v>0</v>
      </c>
      <c r="C1040" s="243"/>
    </row>
    <row r="1041" spans="1:3" ht="18.75" customHeight="1">
      <c r="A1041" s="144" t="s">
        <v>1118</v>
      </c>
      <c r="B1041" s="141">
        <v>0</v>
      </c>
      <c r="C1041" s="243"/>
    </row>
    <row r="1042" spans="1:3" ht="18.75" customHeight="1">
      <c r="A1042" s="144" t="s">
        <v>1119</v>
      </c>
      <c r="B1042" s="141">
        <v>0</v>
      </c>
      <c r="C1042" s="243"/>
    </row>
    <row r="1043" spans="1:3" ht="18.75" customHeight="1">
      <c r="A1043" s="144" t="s">
        <v>1120</v>
      </c>
      <c r="B1043" s="141">
        <v>0</v>
      </c>
      <c r="C1043" s="243"/>
    </row>
    <row r="1044" spans="1:3" ht="18.75" customHeight="1">
      <c r="A1044" s="144" t="s">
        <v>1121</v>
      </c>
      <c r="B1044" s="141">
        <v>0</v>
      </c>
      <c r="C1044" s="243"/>
    </row>
    <row r="1045" spans="1:3" ht="18.75" customHeight="1">
      <c r="A1045" s="144" t="s">
        <v>1122</v>
      </c>
      <c r="B1045" s="141">
        <v>0</v>
      </c>
      <c r="C1045" s="243"/>
    </row>
    <row r="1046" spans="1:3" ht="18.75" customHeight="1">
      <c r="A1046" s="144" t="s">
        <v>1123</v>
      </c>
      <c r="B1046" s="141">
        <v>0</v>
      </c>
      <c r="C1046" s="243"/>
    </row>
    <row r="1047" spans="1:3" ht="18.75" customHeight="1">
      <c r="A1047" s="144" t="s">
        <v>1124</v>
      </c>
      <c r="B1047" s="141">
        <v>0</v>
      </c>
      <c r="C1047" s="243"/>
    </row>
    <row r="1048" spans="1:3" ht="18.75" customHeight="1">
      <c r="A1048" s="144" t="s">
        <v>1125</v>
      </c>
      <c r="B1048" s="141">
        <v>0</v>
      </c>
      <c r="C1048" s="243"/>
    </row>
    <row r="1049" spans="1:3" ht="18.75" customHeight="1">
      <c r="A1049" s="144" t="s">
        <v>1126</v>
      </c>
      <c r="B1049" s="141">
        <v>0</v>
      </c>
      <c r="C1049" s="243"/>
    </row>
    <row r="1050" spans="1:3" ht="18.75" customHeight="1">
      <c r="A1050" s="144" t="s">
        <v>1127</v>
      </c>
      <c r="B1050" s="141">
        <v>0</v>
      </c>
      <c r="C1050" s="243"/>
    </row>
    <row r="1051" spans="1:3" ht="18.75" customHeight="1">
      <c r="A1051" s="144" t="s">
        <v>1128</v>
      </c>
      <c r="B1051" s="141">
        <v>0</v>
      </c>
      <c r="C1051" s="243"/>
    </row>
    <row r="1052" spans="1:3" ht="18.75" customHeight="1">
      <c r="A1052" s="144" t="s">
        <v>925</v>
      </c>
      <c r="B1052" s="141">
        <v>0</v>
      </c>
      <c r="C1052" s="243"/>
    </row>
    <row r="1053" spans="1:3" ht="18.75" customHeight="1">
      <c r="A1053" s="144" t="s">
        <v>926</v>
      </c>
      <c r="B1053" s="141">
        <v>0</v>
      </c>
      <c r="C1053" s="243"/>
    </row>
    <row r="1054" spans="1:3" ht="18.75" customHeight="1">
      <c r="A1054" s="144" t="s">
        <v>927</v>
      </c>
      <c r="B1054" s="141">
        <v>0</v>
      </c>
      <c r="C1054" s="243"/>
    </row>
    <row r="1055" spans="1:3" ht="18.75" customHeight="1">
      <c r="A1055" s="144" t="s">
        <v>1129</v>
      </c>
      <c r="B1055" s="141">
        <v>0</v>
      </c>
      <c r="C1055" s="243"/>
    </row>
    <row r="1056" spans="1:3" ht="18.75" customHeight="1">
      <c r="A1056" s="144" t="s">
        <v>1130</v>
      </c>
      <c r="B1056" s="141">
        <v>1438</v>
      </c>
      <c r="C1056" s="243">
        <v>1556</v>
      </c>
    </row>
    <row r="1057" spans="1:3" ht="18.75" customHeight="1">
      <c r="A1057" s="144" t="s">
        <v>925</v>
      </c>
      <c r="B1057" s="141">
        <v>398</v>
      </c>
      <c r="C1057" s="243">
        <v>421</v>
      </c>
    </row>
    <row r="1058" spans="1:3" ht="18.75" customHeight="1">
      <c r="A1058" s="144" t="s">
        <v>926</v>
      </c>
      <c r="B1058" s="141">
        <v>444</v>
      </c>
      <c r="C1058" s="243">
        <v>466</v>
      </c>
    </row>
    <row r="1059" spans="1:3" ht="18.75" customHeight="1">
      <c r="A1059" s="144" t="s">
        <v>927</v>
      </c>
      <c r="B1059" s="141">
        <v>0</v>
      </c>
      <c r="C1059" s="243"/>
    </row>
    <row r="1060" spans="1:3" ht="18.75" customHeight="1">
      <c r="A1060" s="144" t="s">
        <v>1131</v>
      </c>
      <c r="B1060" s="141">
        <v>0</v>
      </c>
      <c r="C1060" s="243"/>
    </row>
    <row r="1061" spans="1:3" ht="18.75" customHeight="1">
      <c r="A1061" s="144" t="s">
        <v>1132</v>
      </c>
      <c r="B1061" s="141">
        <v>0</v>
      </c>
      <c r="C1061" s="243"/>
    </row>
    <row r="1062" spans="1:3" ht="18.75" customHeight="1">
      <c r="A1062" s="144" t="s">
        <v>1133</v>
      </c>
      <c r="B1062" s="141">
        <v>0</v>
      </c>
      <c r="C1062" s="243"/>
    </row>
    <row r="1063" spans="1:3" ht="18.75" customHeight="1">
      <c r="A1063" s="144" t="s">
        <v>1134</v>
      </c>
      <c r="B1063" s="141">
        <v>0</v>
      </c>
      <c r="C1063" s="243"/>
    </row>
    <row r="1064" spans="1:3" ht="18.75" customHeight="1">
      <c r="A1064" s="144" t="s">
        <v>1135</v>
      </c>
      <c r="B1064" s="141">
        <v>0</v>
      </c>
      <c r="C1064" s="243"/>
    </row>
    <row r="1065" spans="1:3" ht="18.75" customHeight="1">
      <c r="A1065" s="144" t="s">
        <v>1136</v>
      </c>
      <c r="B1065" s="141">
        <v>596</v>
      </c>
      <c r="C1065" s="243">
        <v>669</v>
      </c>
    </row>
    <row r="1066" spans="1:3" ht="18.75" customHeight="1">
      <c r="A1066" s="144" t="s">
        <v>1137</v>
      </c>
      <c r="B1066" s="141">
        <v>0</v>
      </c>
      <c r="C1066" s="243"/>
    </row>
    <row r="1067" spans="1:3" ht="18.75" customHeight="1">
      <c r="A1067" s="144" t="s">
        <v>1082</v>
      </c>
      <c r="B1067" s="141">
        <v>0</v>
      </c>
      <c r="C1067" s="243"/>
    </row>
    <row r="1068" spans="1:3" ht="18.75" customHeight="1">
      <c r="A1068" s="144" t="s">
        <v>1138</v>
      </c>
      <c r="B1068" s="141">
        <v>0</v>
      </c>
      <c r="C1068" s="243"/>
    </row>
    <row r="1069" spans="1:3" ht="18.75" customHeight="1">
      <c r="A1069" s="144" t="s">
        <v>1139</v>
      </c>
      <c r="B1069" s="141">
        <v>0</v>
      </c>
      <c r="C1069" s="243"/>
    </row>
    <row r="1070" spans="1:3" ht="18.75" customHeight="1">
      <c r="A1070" s="144" t="s">
        <v>1140</v>
      </c>
      <c r="B1070" s="141">
        <v>1197</v>
      </c>
      <c r="C1070" s="243">
        <v>1276</v>
      </c>
    </row>
    <row r="1071" spans="1:3" ht="18.75" customHeight="1">
      <c r="A1071" s="144" t="s">
        <v>925</v>
      </c>
      <c r="B1071" s="141">
        <v>980</v>
      </c>
      <c r="C1071" s="243">
        <v>1020</v>
      </c>
    </row>
    <row r="1072" spans="1:3" ht="18.75" customHeight="1">
      <c r="A1072" s="144" t="s">
        <v>926</v>
      </c>
      <c r="B1072" s="141">
        <v>212</v>
      </c>
      <c r="C1072" s="243">
        <v>256</v>
      </c>
    </row>
    <row r="1073" spans="1:3" ht="18.75" customHeight="1">
      <c r="A1073" s="144" t="s">
        <v>927</v>
      </c>
      <c r="B1073" s="141">
        <v>0</v>
      </c>
      <c r="C1073" s="243"/>
    </row>
    <row r="1074" spans="1:3" ht="18.75" customHeight="1">
      <c r="A1074" s="144" t="s">
        <v>1141</v>
      </c>
      <c r="B1074" s="141">
        <v>0</v>
      </c>
      <c r="C1074" s="243"/>
    </row>
    <row r="1075" spans="1:3" ht="18.75" customHeight="1">
      <c r="A1075" s="144" t="s">
        <v>1142</v>
      </c>
      <c r="B1075" s="141">
        <v>0</v>
      </c>
      <c r="C1075" s="243"/>
    </row>
    <row r="1076" spans="1:3" ht="18.75" customHeight="1">
      <c r="A1076" s="144" t="s">
        <v>1143</v>
      </c>
      <c r="B1076" s="141">
        <v>0</v>
      </c>
      <c r="C1076" s="243"/>
    </row>
    <row r="1077" spans="1:3" ht="18.75" customHeight="1">
      <c r="A1077" s="144" t="s">
        <v>1144</v>
      </c>
      <c r="B1077" s="141">
        <v>5</v>
      </c>
      <c r="C1077" s="243"/>
    </row>
    <row r="1078" spans="1:3" ht="18.75" customHeight="1">
      <c r="A1078" s="144" t="s">
        <v>1145</v>
      </c>
      <c r="B1078" s="141">
        <v>0</v>
      </c>
      <c r="C1078" s="243"/>
    </row>
    <row r="1079" spans="1:3" ht="18.75" customHeight="1">
      <c r="A1079" s="144" t="s">
        <v>925</v>
      </c>
      <c r="B1079" s="141">
        <v>0</v>
      </c>
      <c r="C1079" s="243"/>
    </row>
    <row r="1080" spans="1:3" ht="18.75" customHeight="1">
      <c r="A1080" s="144" t="s">
        <v>926</v>
      </c>
      <c r="B1080" s="141">
        <v>0</v>
      </c>
      <c r="C1080" s="243"/>
    </row>
    <row r="1081" spans="1:3" ht="18.75" customHeight="1">
      <c r="A1081" s="144" t="s">
        <v>927</v>
      </c>
      <c r="B1081" s="141">
        <v>0</v>
      </c>
      <c r="C1081" s="243"/>
    </row>
    <row r="1082" spans="1:3" ht="18.75" customHeight="1">
      <c r="A1082" s="144" t="s">
        <v>1146</v>
      </c>
      <c r="B1082" s="141">
        <v>0</v>
      </c>
      <c r="C1082" s="243"/>
    </row>
    <row r="1083" spans="1:3" ht="18.75" customHeight="1">
      <c r="A1083" s="144" t="s">
        <v>1147</v>
      </c>
      <c r="B1083" s="141">
        <v>0</v>
      </c>
      <c r="C1083" s="243"/>
    </row>
    <row r="1084" spans="1:3" ht="18.75" customHeight="1">
      <c r="A1084" s="144" t="s">
        <v>1148</v>
      </c>
      <c r="B1084" s="141">
        <v>0</v>
      </c>
      <c r="C1084" s="243"/>
    </row>
    <row r="1085" spans="1:3" ht="18.75" customHeight="1">
      <c r="A1085" s="144" t="s">
        <v>925</v>
      </c>
      <c r="B1085" s="141">
        <v>0</v>
      </c>
      <c r="C1085" s="243"/>
    </row>
    <row r="1086" spans="1:3" ht="18.75" customHeight="1">
      <c r="A1086" s="144" t="s">
        <v>926</v>
      </c>
      <c r="B1086" s="141">
        <v>0</v>
      </c>
      <c r="C1086" s="243"/>
    </row>
    <row r="1087" spans="1:3" ht="18.75" customHeight="1">
      <c r="A1087" s="144" t="s">
        <v>927</v>
      </c>
      <c r="B1087" s="141">
        <v>0</v>
      </c>
      <c r="C1087" s="243"/>
    </row>
    <row r="1088" spans="1:3" ht="18.75" customHeight="1">
      <c r="A1088" s="144" t="s">
        <v>1149</v>
      </c>
      <c r="B1088" s="141">
        <v>0</v>
      </c>
      <c r="C1088" s="243"/>
    </row>
    <row r="1089" spans="1:3" ht="18.75" customHeight="1">
      <c r="A1089" s="144" t="s">
        <v>1150</v>
      </c>
      <c r="B1089" s="141">
        <v>0</v>
      </c>
      <c r="C1089" s="243"/>
    </row>
    <row r="1090" spans="1:3" ht="18.75" customHeight="1">
      <c r="A1090" s="144" t="s">
        <v>1151</v>
      </c>
      <c r="B1090" s="141">
        <v>0</v>
      </c>
      <c r="C1090" s="243"/>
    </row>
    <row r="1091" spans="1:3" ht="18.75" customHeight="1">
      <c r="A1091" s="144" t="s">
        <v>1152</v>
      </c>
      <c r="B1091" s="141">
        <v>0</v>
      </c>
      <c r="C1091" s="243"/>
    </row>
    <row r="1092" spans="1:3" ht="18.75" customHeight="1">
      <c r="A1092" s="144" t="s">
        <v>1153</v>
      </c>
      <c r="B1092" s="141">
        <v>0</v>
      </c>
      <c r="C1092" s="243"/>
    </row>
    <row r="1093" spans="1:3" ht="18.75" customHeight="1">
      <c r="A1093" s="144" t="s">
        <v>1154</v>
      </c>
      <c r="B1093" s="141">
        <v>0</v>
      </c>
      <c r="C1093" s="243"/>
    </row>
    <row r="1094" spans="1:3" ht="18.75" customHeight="1">
      <c r="A1094" s="144" t="s">
        <v>1155</v>
      </c>
      <c r="B1094" s="141">
        <v>0</v>
      </c>
      <c r="C1094" s="243"/>
    </row>
    <row r="1095" spans="1:3" ht="18.75" customHeight="1">
      <c r="A1095" s="144" t="s">
        <v>1156</v>
      </c>
      <c r="B1095" s="141">
        <v>0</v>
      </c>
      <c r="C1095" s="243"/>
    </row>
    <row r="1096" spans="1:3" ht="18.75" customHeight="1">
      <c r="A1096" s="144" t="s">
        <v>1157</v>
      </c>
      <c r="B1096" s="141">
        <v>0</v>
      </c>
      <c r="C1096" s="243"/>
    </row>
    <row r="1097" spans="1:3" ht="18.75" customHeight="1">
      <c r="A1097" s="144" t="s">
        <v>1158</v>
      </c>
      <c r="B1097" s="141">
        <v>0</v>
      </c>
      <c r="C1097" s="243"/>
    </row>
    <row r="1098" spans="1:3" ht="18.75" customHeight="1">
      <c r="A1098" s="144" t="s">
        <v>1159</v>
      </c>
      <c r="B1098" s="141">
        <v>3298</v>
      </c>
      <c r="C1098" s="243">
        <f>C1099+C1109+C1116+C1122</f>
        <v>3562</v>
      </c>
    </row>
    <row r="1099" spans="1:3" ht="18.75" customHeight="1">
      <c r="A1099" s="144" t="s">
        <v>1160</v>
      </c>
      <c r="B1099" s="141">
        <v>2569</v>
      </c>
      <c r="C1099" s="243">
        <v>2780</v>
      </c>
    </row>
    <row r="1100" spans="1:3" ht="18.75" customHeight="1">
      <c r="A1100" s="144" t="s">
        <v>925</v>
      </c>
      <c r="B1100" s="141">
        <v>1143</v>
      </c>
      <c r="C1100" s="243">
        <v>1198</v>
      </c>
    </row>
    <row r="1101" spans="1:3" ht="18.75" customHeight="1">
      <c r="A1101" s="144" t="s">
        <v>926</v>
      </c>
      <c r="B1101" s="141">
        <v>560</v>
      </c>
      <c r="C1101" s="243">
        <v>596</v>
      </c>
    </row>
    <row r="1102" spans="1:3" ht="18.75" customHeight="1">
      <c r="A1102" s="144" t="s">
        <v>927</v>
      </c>
      <c r="B1102" s="141">
        <v>0</v>
      </c>
      <c r="C1102" s="243"/>
    </row>
    <row r="1103" spans="1:3" ht="18.75" customHeight="1">
      <c r="A1103" s="144" t="s">
        <v>1161</v>
      </c>
      <c r="B1103" s="141">
        <v>0</v>
      </c>
      <c r="C1103" s="243"/>
    </row>
    <row r="1104" spans="1:3" ht="18.75" customHeight="1">
      <c r="A1104" s="144" t="s">
        <v>1162</v>
      </c>
      <c r="B1104" s="141">
        <v>0</v>
      </c>
      <c r="C1104" s="243"/>
    </row>
    <row r="1105" spans="1:3" ht="18.75" customHeight="1">
      <c r="A1105" s="144" t="s">
        <v>1163</v>
      </c>
      <c r="B1105" s="141">
        <v>0</v>
      </c>
      <c r="C1105" s="243"/>
    </row>
    <row r="1106" spans="1:3" ht="18.75" customHeight="1">
      <c r="A1106" s="144" t="s">
        <v>1164</v>
      </c>
      <c r="B1106" s="141">
        <v>0</v>
      </c>
      <c r="C1106" s="243"/>
    </row>
    <row r="1107" spans="1:3" ht="18.75" customHeight="1">
      <c r="A1107" s="144" t="s">
        <v>945</v>
      </c>
      <c r="B1107" s="141">
        <v>0</v>
      </c>
      <c r="C1107" s="243"/>
    </row>
    <row r="1108" spans="1:3" ht="18.75" customHeight="1">
      <c r="A1108" s="144" t="s">
        <v>1165</v>
      </c>
      <c r="B1108" s="141">
        <v>866</v>
      </c>
      <c r="C1108" s="243">
        <v>986</v>
      </c>
    </row>
    <row r="1109" spans="1:3" ht="18.75" customHeight="1">
      <c r="A1109" s="144" t="s">
        <v>1166</v>
      </c>
      <c r="B1109" s="141">
        <v>69</v>
      </c>
      <c r="C1109" s="243">
        <v>95</v>
      </c>
    </row>
    <row r="1110" spans="1:3" ht="18.75" customHeight="1">
      <c r="A1110" s="144" t="s">
        <v>925</v>
      </c>
      <c r="B1110" s="141">
        <v>57</v>
      </c>
      <c r="C1110" s="243">
        <v>75</v>
      </c>
    </row>
    <row r="1111" spans="1:3" ht="18.75" customHeight="1">
      <c r="A1111" s="144" t="s">
        <v>926</v>
      </c>
      <c r="B1111" s="141">
        <v>12</v>
      </c>
      <c r="C1111" s="243">
        <v>20</v>
      </c>
    </row>
    <row r="1112" spans="1:3" ht="18.75" customHeight="1">
      <c r="A1112" s="144" t="s">
        <v>927</v>
      </c>
      <c r="B1112" s="141">
        <v>0</v>
      </c>
      <c r="C1112" s="243"/>
    </row>
    <row r="1113" spans="1:3" ht="18.75" customHeight="1">
      <c r="A1113" s="144" t="s">
        <v>1167</v>
      </c>
      <c r="B1113" s="141">
        <v>0</v>
      </c>
      <c r="C1113" s="243"/>
    </row>
    <row r="1114" spans="1:3" ht="18.75" customHeight="1">
      <c r="A1114" s="144" t="s">
        <v>1168</v>
      </c>
      <c r="B1114" s="141">
        <v>0</v>
      </c>
      <c r="C1114" s="243"/>
    </row>
    <row r="1115" spans="1:3" ht="18.75" customHeight="1">
      <c r="A1115" s="144" t="s">
        <v>1169</v>
      </c>
      <c r="B1115" s="141">
        <v>0</v>
      </c>
      <c r="C1115" s="243"/>
    </row>
    <row r="1116" spans="1:3" ht="18.75" customHeight="1">
      <c r="A1116" s="144" t="s">
        <v>1170</v>
      </c>
      <c r="B1116" s="141">
        <v>640</v>
      </c>
      <c r="C1116" s="243">
        <v>687</v>
      </c>
    </row>
    <row r="1117" spans="1:3" ht="18.75" customHeight="1">
      <c r="A1117" s="144" t="s">
        <v>925</v>
      </c>
      <c r="B1117" s="141">
        <v>0</v>
      </c>
      <c r="C1117" s="243"/>
    </row>
    <row r="1118" spans="1:3" ht="18.75" customHeight="1">
      <c r="A1118" s="144" t="s">
        <v>926</v>
      </c>
      <c r="B1118" s="141">
        <v>0</v>
      </c>
      <c r="C1118" s="243"/>
    </row>
    <row r="1119" spans="1:3" ht="18.75" customHeight="1">
      <c r="A1119" s="144" t="s">
        <v>927</v>
      </c>
      <c r="B1119" s="141">
        <v>0</v>
      </c>
      <c r="C1119" s="243"/>
    </row>
    <row r="1120" spans="1:3" ht="18.75" customHeight="1">
      <c r="A1120" s="144" t="s">
        <v>1171</v>
      </c>
      <c r="B1120" s="141">
        <v>0</v>
      </c>
      <c r="C1120" s="243"/>
    </row>
    <row r="1121" spans="1:3" ht="18.75" customHeight="1">
      <c r="A1121" s="144" t="s">
        <v>1172</v>
      </c>
      <c r="B1121" s="141">
        <v>640</v>
      </c>
      <c r="C1121" s="243">
        <v>687</v>
      </c>
    </row>
    <row r="1122" spans="1:3" ht="18.75" customHeight="1">
      <c r="A1122" s="144" t="s">
        <v>1173</v>
      </c>
      <c r="B1122" s="141">
        <v>20</v>
      </c>
      <c r="C1122" s="243"/>
    </row>
    <row r="1123" spans="1:3" ht="18.75" customHeight="1">
      <c r="A1123" s="144" t="s">
        <v>1174</v>
      </c>
      <c r="B1123" s="141">
        <v>0</v>
      </c>
      <c r="C1123" s="243"/>
    </row>
    <row r="1124" spans="1:3" ht="18.75" customHeight="1">
      <c r="A1124" s="144" t="s">
        <v>1175</v>
      </c>
      <c r="B1124" s="141">
        <v>20</v>
      </c>
      <c r="C1124" s="243"/>
    </row>
    <row r="1125" spans="1:3" ht="18.75" customHeight="1">
      <c r="A1125" s="144" t="s">
        <v>1176</v>
      </c>
      <c r="B1125" s="141">
        <v>248</v>
      </c>
      <c r="C1125" s="243">
        <v>180</v>
      </c>
    </row>
    <row r="1126" spans="1:3" ht="18.75" customHeight="1">
      <c r="A1126" s="144" t="s">
        <v>1177</v>
      </c>
      <c r="B1126" s="141">
        <v>0</v>
      </c>
      <c r="C1126" s="243"/>
    </row>
    <row r="1127" spans="1:3" ht="18.75" customHeight="1">
      <c r="A1127" s="144" t="s">
        <v>925</v>
      </c>
      <c r="B1127" s="141">
        <v>0</v>
      </c>
      <c r="C1127" s="243"/>
    </row>
    <row r="1128" spans="1:3" ht="18.75" customHeight="1">
      <c r="A1128" s="144" t="s">
        <v>926</v>
      </c>
      <c r="B1128" s="141">
        <v>0</v>
      </c>
      <c r="C1128" s="243"/>
    </row>
    <row r="1129" spans="1:3" ht="18.75" customHeight="1">
      <c r="A1129" s="144" t="s">
        <v>927</v>
      </c>
      <c r="B1129" s="141">
        <v>0</v>
      </c>
      <c r="C1129" s="243"/>
    </row>
    <row r="1130" spans="1:3" ht="18.75" customHeight="1">
      <c r="A1130" s="144" t="s">
        <v>1178</v>
      </c>
      <c r="B1130" s="141">
        <v>0</v>
      </c>
      <c r="C1130" s="243"/>
    </row>
    <row r="1131" spans="1:3" ht="18.75" customHeight="1">
      <c r="A1131" s="144" t="s">
        <v>945</v>
      </c>
      <c r="B1131" s="141">
        <v>0</v>
      </c>
      <c r="C1131" s="243"/>
    </row>
    <row r="1132" spans="1:3" ht="18.75" customHeight="1">
      <c r="A1132" s="144" t="s">
        <v>1179</v>
      </c>
      <c r="B1132" s="141">
        <v>0</v>
      </c>
      <c r="C1132" s="243"/>
    </row>
    <row r="1133" spans="1:3" ht="18.75" customHeight="1">
      <c r="A1133" s="144" t="s">
        <v>1180</v>
      </c>
      <c r="B1133" s="141">
        <v>0</v>
      </c>
      <c r="C1133" s="243"/>
    </row>
    <row r="1134" spans="1:3" ht="18.75" customHeight="1">
      <c r="A1134" s="144" t="s">
        <v>1181</v>
      </c>
      <c r="B1134" s="141">
        <v>0</v>
      </c>
      <c r="C1134" s="243"/>
    </row>
    <row r="1135" spans="1:3" ht="18.75" customHeight="1">
      <c r="A1135" s="144" t="s">
        <v>1182</v>
      </c>
      <c r="B1135" s="141">
        <v>0</v>
      </c>
      <c r="C1135" s="243"/>
    </row>
    <row r="1136" spans="1:3" ht="18.75" customHeight="1">
      <c r="A1136" s="144" t="s">
        <v>1183</v>
      </c>
      <c r="B1136" s="141">
        <v>0</v>
      </c>
      <c r="C1136" s="243"/>
    </row>
    <row r="1137" spans="1:3" ht="18.75" customHeight="1">
      <c r="A1137" s="144" t="s">
        <v>1184</v>
      </c>
      <c r="B1137" s="141">
        <v>0</v>
      </c>
      <c r="C1137" s="243"/>
    </row>
    <row r="1138" spans="1:3" ht="18.75" customHeight="1">
      <c r="A1138" s="144" t="s">
        <v>1185</v>
      </c>
      <c r="B1138" s="141">
        <v>0</v>
      </c>
      <c r="C1138" s="243"/>
    </row>
    <row r="1139" spans="1:3" ht="18.75" customHeight="1">
      <c r="A1139" s="144" t="s">
        <v>1186</v>
      </c>
      <c r="B1139" s="141">
        <v>248</v>
      </c>
      <c r="C1139" s="243">
        <v>180</v>
      </c>
    </row>
    <row r="1140" spans="1:3" ht="18.75" customHeight="1">
      <c r="A1140" s="144" t="s">
        <v>1187</v>
      </c>
      <c r="B1140" s="141">
        <v>0</v>
      </c>
      <c r="C1140" s="243"/>
    </row>
    <row r="1141" spans="1:3" ht="18.75" customHeight="1">
      <c r="A1141" s="144" t="s">
        <v>1188</v>
      </c>
      <c r="B1141" s="141">
        <v>0</v>
      </c>
      <c r="C1141" s="243"/>
    </row>
    <row r="1142" spans="1:3" ht="18.75" customHeight="1">
      <c r="A1142" s="144" t="s">
        <v>1189</v>
      </c>
      <c r="B1142" s="141">
        <v>0</v>
      </c>
      <c r="C1142" s="243"/>
    </row>
    <row r="1143" spans="1:3" ht="18.75" customHeight="1">
      <c r="A1143" s="144" t="s">
        <v>1190</v>
      </c>
      <c r="B1143" s="141">
        <v>0</v>
      </c>
      <c r="C1143" s="243"/>
    </row>
    <row r="1144" spans="1:3" ht="18.75" customHeight="1">
      <c r="A1144" s="144" t="s">
        <v>1191</v>
      </c>
      <c r="B1144" s="141">
        <v>0</v>
      </c>
      <c r="C1144" s="243"/>
    </row>
    <row r="1145" spans="1:3" ht="18.75" customHeight="1">
      <c r="A1145" s="144" t="s">
        <v>1192</v>
      </c>
      <c r="B1145" s="141">
        <v>0</v>
      </c>
      <c r="C1145" s="243"/>
    </row>
    <row r="1146" spans="1:3" ht="18.75" customHeight="1">
      <c r="A1146" s="144" t="s">
        <v>944</v>
      </c>
      <c r="B1146" s="141">
        <v>0</v>
      </c>
      <c r="C1146" s="243"/>
    </row>
    <row r="1147" spans="1:3" ht="18.75" customHeight="1">
      <c r="A1147" s="144" t="s">
        <v>1193</v>
      </c>
      <c r="B1147" s="141">
        <v>0</v>
      </c>
      <c r="C1147" s="243"/>
    </row>
    <row r="1148" spans="1:3" ht="18.75" customHeight="1">
      <c r="A1148" s="144" t="s">
        <v>1194</v>
      </c>
      <c r="B1148" s="141">
        <v>0</v>
      </c>
      <c r="C1148" s="243"/>
    </row>
    <row r="1149" spans="1:3" ht="18.75" customHeight="1">
      <c r="A1149" s="144" t="s">
        <v>1195</v>
      </c>
      <c r="B1149" s="141">
        <v>0</v>
      </c>
      <c r="C1149" s="243"/>
    </row>
    <row r="1150" spans="1:3" ht="18.75" customHeight="1">
      <c r="A1150" s="144" t="s">
        <v>1196</v>
      </c>
      <c r="B1150" s="141">
        <v>5959</v>
      </c>
      <c r="C1150" s="243">
        <v>6552</v>
      </c>
    </row>
    <row r="1151" spans="1:3" ht="18.75" customHeight="1">
      <c r="A1151" s="144" t="s">
        <v>1197</v>
      </c>
      <c r="B1151" s="141">
        <v>5924</v>
      </c>
      <c r="C1151" s="243">
        <v>6552</v>
      </c>
    </row>
    <row r="1152" spans="1:3" ht="18.75" customHeight="1">
      <c r="A1152" s="144" t="s">
        <v>925</v>
      </c>
      <c r="B1152" s="141">
        <v>976</v>
      </c>
      <c r="C1152" s="243">
        <v>1025</v>
      </c>
    </row>
    <row r="1153" spans="1:3" ht="18.75" customHeight="1">
      <c r="A1153" s="144" t="s">
        <v>926</v>
      </c>
      <c r="B1153" s="141">
        <v>1588</v>
      </c>
      <c r="C1153" s="243">
        <v>2007</v>
      </c>
    </row>
    <row r="1154" spans="1:3" ht="18.75" customHeight="1">
      <c r="A1154" s="144" t="s">
        <v>927</v>
      </c>
      <c r="B1154" s="141">
        <v>0</v>
      </c>
      <c r="C1154" s="243"/>
    </row>
    <row r="1155" spans="1:3" ht="18.75" customHeight="1">
      <c r="A1155" s="144" t="s">
        <v>1198</v>
      </c>
      <c r="B1155" s="141">
        <v>0</v>
      </c>
      <c r="C1155" s="243"/>
    </row>
    <row r="1156" spans="1:3" ht="18.75" customHeight="1">
      <c r="A1156" s="144" t="s">
        <v>1199</v>
      </c>
      <c r="B1156" s="141">
        <v>0</v>
      </c>
      <c r="C1156" s="243"/>
    </row>
    <row r="1157" spans="1:3" ht="18.75" customHeight="1">
      <c r="A1157" s="144" t="s">
        <v>1200</v>
      </c>
      <c r="B1157" s="141">
        <v>0</v>
      </c>
      <c r="C1157" s="243"/>
    </row>
    <row r="1158" spans="1:3" ht="18.75" customHeight="1">
      <c r="A1158" s="144" t="s">
        <v>1201</v>
      </c>
      <c r="B1158" s="141">
        <v>0</v>
      </c>
      <c r="C1158" s="243"/>
    </row>
    <row r="1159" spans="1:3" ht="18.75" customHeight="1">
      <c r="A1159" s="144" t="s">
        <v>1202</v>
      </c>
      <c r="B1159" s="141">
        <v>0</v>
      </c>
      <c r="C1159" s="243"/>
    </row>
    <row r="1160" spans="1:3" ht="18.75" customHeight="1">
      <c r="A1160" s="144" t="s">
        <v>1203</v>
      </c>
      <c r="B1160" s="141">
        <v>0</v>
      </c>
      <c r="C1160" s="243"/>
    </row>
    <row r="1161" spans="1:3" ht="18.75" customHeight="1">
      <c r="A1161" s="144" t="s">
        <v>1204</v>
      </c>
      <c r="B1161" s="141">
        <v>2500</v>
      </c>
      <c r="C1161" s="243">
        <v>2500</v>
      </c>
    </row>
    <row r="1162" spans="1:3" ht="18.75" customHeight="1">
      <c r="A1162" s="144" t="s">
        <v>1205</v>
      </c>
      <c r="B1162" s="141">
        <v>344</v>
      </c>
      <c r="C1162" s="243">
        <v>500</v>
      </c>
    </row>
    <row r="1163" spans="1:3" ht="18.75" customHeight="1">
      <c r="A1163" s="144" t="s">
        <v>1206</v>
      </c>
      <c r="B1163" s="141">
        <v>516</v>
      </c>
      <c r="C1163" s="243">
        <v>520</v>
      </c>
    </row>
    <row r="1164" spans="1:3" ht="18.75" customHeight="1">
      <c r="A1164" s="144" t="s">
        <v>1207</v>
      </c>
      <c r="B1164" s="141">
        <v>0</v>
      </c>
      <c r="C1164" s="243"/>
    </row>
    <row r="1165" spans="1:3" ht="18.75" customHeight="1">
      <c r="A1165" s="144" t="s">
        <v>1208</v>
      </c>
      <c r="B1165" s="141">
        <v>0</v>
      </c>
      <c r="C1165" s="243"/>
    </row>
    <row r="1166" spans="1:3" ht="18.75" customHeight="1">
      <c r="A1166" s="144" t="s">
        <v>1209</v>
      </c>
      <c r="B1166" s="141">
        <v>0</v>
      </c>
      <c r="C1166" s="243"/>
    </row>
    <row r="1167" spans="1:3" ht="18.75" customHeight="1">
      <c r="A1167" s="144" t="s">
        <v>1210</v>
      </c>
      <c r="B1167" s="141">
        <v>0</v>
      </c>
      <c r="C1167" s="243"/>
    </row>
    <row r="1168" spans="1:3" ht="18.75" customHeight="1">
      <c r="A1168" s="144" t="s">
        <v>1211</v>
      </c>
      <c r="B1168" s="141">
        <v>0</v>
      </c>
      <c r="C1168" s="243"/>
    </row>
    <row r="1169" spans="1:3" ht="18.75" customHeight="1">
      <c r="A1169" s="144" t="s">
        <v>945</v>
      </c>
      <c r="B1169" s="141">
        <v>0</v>
      </c>
      <c r="C1169" s="243"/>
    </row>
    <row r="1170" spans="1:3" ht="18.75" customHeight="1">
      <c r="A1170" s="144" t="s">
        <v>1212</v>
      </c>
      <c r="B1170" s="141">
        <v>0</v>
      </c>
      <c r="C1170" s="243"/>
    </row>
    <row r="1171" spans="1:3" ht="18.75" customHeight="1">
      <c r="A1171" s="144" t="s">
        <v>1213</v>
      </c>
      <c r="B1171" s="141">
        <v>0</v>
      </c>
      <c r="C1171" s="243"/>
    </row>
    <row r="1172" spans="1:3" ht="18.75" customHeight="1">
      <c r="A1172" s="144" t="s">
        <v>925</v>
      </c>
      <c r="B1172" s="141">
        <v>0</v>
      </c>
      <c r="C1172" s="243"/>
    </row>
    <row r="1173" spans="1:3" ht="18.75" customHeight="1">
      <c r="A1173" s="144" t="s">
        <v>926</v>
      </c>
      <c r="B1173" s="141">
        <v>0</v>
      </c>
      <c r="C1173" s="243"/>
    </row>
    <row r="1174" spans="1:3" ht="18.75" customHeight="1">
      <c r="A1174" s="144" t="s">
        <v>927</v>
      </c>
      <c r="B1174" s="141">
        <v>0</v>
      </c>
      <c r="C1174" s="243"/>
    </row>
    <row r="1175" spans="1:3" ht="18.75" customHeight="1">
      <c r="A1175" s="144" t="s">
        <v>1214</v>
      </c>
      <c r="B1175" s="141">
        <v>0</v>
      </c>
      <c r="C1175" s="243"/>
    </row>
    <row r="1176" spans="1:3" ht="18.75" customHeight="1">
      <c r="A1176" s="144" t="s">
        <v>1215</v>
      </c>
      <c r="B1176" s="141">
        <v>0</v>
      </c>
      <c r="C1176" s="243"/>
    </row>
    <row r="1177" spans="1:3" ht="18.75" customHeight="1">
      <c r="A1177" s="144" t="s">
        <v>1216</v>
      </c>
      <c r="B1177" s="141">
        <v>0</v>
      </c>
      <c r="C1177" s="243"/>
    </row>
    <row r="1178" spans="1:3" ht="18.75" customHeight="1">
      <c r="A1178" s="144" t="s">
        <v>1217</v>
      </c>
      <c r="B1178" s="141">
        <v>0</v>
      </c>
      <c r="C1178" s="243"/>
    </row>
    <row r="1179" spans="1:3" ht="18.75" customHeight="1">
      <c r="A1179" s="144" t="s">
        <v>1218</v>
      </c>
      <c r="B1179" s="141">
        <v>0</v>
      </c>
      <c r="C1179" s="243"/>
    </row>
    <row r="1180" spans="1:3" ht="18.75" customHeight="1">
      <c r="A1180" s="144" t="s">
        <v>1219</v>
      </c>
      <c r="B1180" s="141">
        <v>0</v>
      </c>
      <c r="C1180" s="243"/>
    </row>
    <row r="1181" spans="1:3" ht="18.75" customHeight="1">
      <c r="A1181" s="144" t="s">
        <v>1220</v>
      </c>
      <c r="B1181" s="141">
        <v>0</v>
      </c>
      <c r="C1181" s="243"/>
    </row>
    <row r="1182" spans="1:3" ht="18.75" customHeight="1">
      <c r="A1182" s="144" t="s">
        <v>1221</v>
      </c>
      <c r="B1182" s="141">
        <v>0</v>
      </c>
      <c r="C1182" s="243"/>
    </row>
    <row r="1183" spans="1:3" ht="18.75" customHeight="1">
      <c r="A1183" s="144" t="s">
        <v>1222</v>
      </c>
      <c r="B1183" s="141">
        <v>0</v>
      </c>
      <c r="C1183" s="243"/>
    </row>
    <row r="1184" spans="1:3" ht="18.75" customHeight="1">
      <c r="A1184" s="144" t="s">
        <v>1223</v>
      </c>
      <c r="B1184" s="141">
        <v>0</v>
      </c>
      <c r="C1184" s="243"/>
    </row>
    <row r="1185" spans="1:3" ht="18.75" customHeight="1">
      <c r="A1185" s="144" t="s">
        <v>1224</v>
      </c>
      <c r="B1185" s="141">
        <v>0</v>
      </c>
      <c r="C1185" s="243"/>
    </row>
    <row r="1186" spans="1:3" ht="18.75" customHeight="1">
      <c r="A1186" s="144" t="s">
        <v>1225</v>
      </c>
      <c r="B1186" s="141">
        <v>0</v>
      </c>
      <c r="C1186" s="243"/>
    </row>
    <row r="1187" spans="1:3" ht="18.75" customHeight="1">
      <c r="A1187" s="144" t="s">
        <v>1226</v>
      </c>
      <c r="B1187" s="141">
        <v>0</v>
      </c>
      <c r="C1187" s="243"/>
    </row>
    <row r="1188" spans="1:3" ht="18.75" customHeight="1">
      <c r="A1188" s="144" t="s">
        <v>1227</v>
      </c>
      <c r="B1188" s="141">
        <v>0</v>
      </c>
      <c r="C1188" s="243"/>
    </row>
    <row r="1189" spans="1:3" ht="18.75" customHeight="1">
      <c r="A1189" s="144" t="s">
        <v>945</v>
      </c>
      <c r="B1189" s="141">
        <v>0</v>
      </c>
      <c r="C1189" s="243"/>
    </row>
    <row r="1190" spans="1:3" ht="18.75" customHeight="1">
      <c r="A1190" s="144" t="s">
        <v>1228</v>
      </c>
      <c r="B1190" s="141">
        <v>0</v>
      </c>
      <c r="C1190" s="243"/>
    </row>
    <row r="1191" spans="1:3" ht="18.75" customHeight="1">
      <c r="A1191" s="144" t="s">
        <v>1229</v>
      </c>
      <c r="B1191" s="141">
        <v>0</v>
      </c>
      <c r="C1191" s="243"/>
    </row>
    <row r="1192" spans="1:3" ht="18.75" customHeight="1">
      <c r="A1192" s="144" t="s">
        <v>925</v>
      </c>
      <c r="B1192" s="141">
        <v>0</v>
      </c>
      <c r="C1192" s="243"/>
    </row>
    <row r="1193" spans="1:3" ht="18.75" customHeight="1">
      <c r="A1193" s="144" t="s">
        <v>926</v>
      </c>
      <c r="B1193" s="141">
        <v>0</v>
      </c>
      <c r="C1193" s="243"/>
    </row>
    <row r="1194" spans="1:3" ht="18.75" customHeight="1">
      <c r="A1194" s="144" t="s">
        <v>927</v>
      </c>
      <c r="B1194" s="141">
        <v>0</v>
      </c>
      <c r="C1194" s="243"/>
    </row>
    <row r="1195" spans="1:3" ht="18.75" customHeight="1">
      <c r="A1195" s="144" t="s">
        <v>1230</v>
      </c>
      <c r="B1195" s="141">
        <v>0</v>
      </c>
      <c r="C1195" s="243"/>
    </row>
    <row r="1196" spans="1:3" ht="18.75" customHeight="1">
      <c r="A1196" s="144" t="s">
        <v>1231</v>
      </c>
      <c r="B1196" s="141">
        <v>0</v>
      </c>
      <c r="C1196" s="243"/>
    </row>
    <row r="1197" spans="1:3" ht="18.75" customHeight="1">
      <c r="A1197" s="144" t="s">
        <v>1232</v>
      </c>
      <c r="B1197" s="141">
        <v>0</v>
      </c>
      <c r="C1197" s="243"/>
    </row>
    <row r="1198" spans="1:3" ht="18.75" customHeight="1">
      <c r="A1198" s="144" t="s">
        <v>945</v>
      </c>
      <c r="B1198" s="141">
        <v>0</v>
      </c>
      <c r="C1198" s="243"/>
    </row>
    <row r="1199" spans="1:3" ht="18.75" customHeight="1">
      <c r="A1199" s="144" t="s">
        <v>1233</v>
      </c>
      <c r="B1199" s="141">
        <v>0</v>
      </c>
      <c r="C1199" s="243"/>
    </row>
    <row r="1200" spans="1:3" ht="18.75" customHeight="1">
      <c r="A1200" s="144" t="s">
        <v>1234</v>
      </c>
      <c r="B1200" s="141">
        <v>35</v>
      </c>
      <c r="C1200" s="243"/>
    </row>
    <row r="1201" spans="1:3" ht="18.75" customHeight="1">
      <c r="A1201" s="144" t="s">
        <v>925</v>
      </c>
      <c r="B1201" s="141">
        <v>0</v>
      </c>
      <c r="C1201" s="243"/>
    </row>
    <row r="1202" spans="1:3" ht="18.75" customHeight="1">
      <c r="A1202" s="144" t="s">
        <v>926</v>
      </c>
      <c r="B1202" s="141">
        <v>35</v>
      </c>
      <c r="C1202" s="243"/>
    </row>
    <row r="1203" spans="1:3" ht="18.75" customHeight="1">
      <c r="A1203" s="144" t="s">
        <v>927</v>
      </c>
      <c r="B1203" s="141">
        <v>0</v>
      </c>
      <c r="C1203" s="243"/>
    </row>
    <row r="1204" spans="1:3" ht="18.75" customHeight="1">
      <c r="A1204" s="144" t="s">
        <v>1235</v>
      </c>
      <c r="B1204" s="141">
        <v>0</v>
      </c>
      <c r="C1204" s="243"/>
    </row>
    <row r="1205" spans="1:3" ht="18.75" customHeight="1">
      <c r="A1205" s="144" t="s">
        <v>1236</v>
      </c>
      <c r="B1205" s="141">
        <v>0</v>
      </c>
      <c r="C1205" s="243"/>
    </row>
    <row r="1206" spans="1:3" ht="18.75" customHeight="1">
      <c r="A1206" s="144" t="s">
        <v>1237</v>
      </c>
      <c r="B1206" s="141">
        <v>0</v>
      </c>
      <c r="C1206" s="243"/>
    </row>
    <row r="1207" spans="1:3" ht="18.75" customHeight="1">
      <c r="A1207" s="144" t="s">
        <v>1238</v>
      </c>
      <c r="B1207" s="141">
        <v>0</v>
      </c>
      <c r="C1207" s="243"/>
    </row>
    <row r="1208" spans="1:3" ht="18.75" customHeight="1">
      <c r="A1208" s="144" t="s">
        <v>1239</v>
      </c>
      <c r="B1208" s="141">
        <v>0</v>
      </c>
      <c r="C1208" s="243"/>
    </row>
    <row r="1209" spans="1:3" ht="18.75" customHeight="1">
      <c r="A1209" s="144" t="s">
        <v>1240</v>
      </c>
      <c r="B1209" s="141">
        <v>0</v>
      </c>
      <c r="C1209" s="243"/>
    </row>
    <row r="1210" spans="1:3" ht="18.75" customHeight="1">
      <c r="A1210" s="144" t="s">
        <v>1241</v>
      </c>
      <c r="B1210" s="141">
        <v>0</v>
      </c>
      <c r="C1210" s="243"/>
    </row>
    <row r="1211" spans="1:3" ht="18.75" customHeight="1">
      <c r="A1211" s="144" t="s">
        <v>1242</v>
      </c>
      <c r="B1211" s="141">
        <v>0</v>
      </c>
      <c r="C1211" s="243"/>
    </row>
    <row r="1212" spans="1:3" ht="18.75" customHeight="1">
      <c r="A1212" s="144" t="s">
        <v>1243</v>
      </c>
      <c r="B1212" s="141">
        <v>0</v>
      </c>
      <c r="C1212" s="243"/>
    </row>
    <row r="1213" spans="1:3" ht="18.75" customHeight="1">
      <c r="A1213" s="144" t="s">
        <v>1244</v>
      </c>
      <c r="B1213" s="141">
        <v>0</v>
      </c>
      <c r="C1213" s="243"/>
    </row>
    <row r="1214" spans="1:3" ht="18.75" customHeight="1">
      <c r="A1214" s="144" t="s">
        <v>925</v>
      </c>
      <c r="B1214" s="141">
        <v>0</v>
      </c>
      <c r="C1214" s="243"/>
    </row>
    <row r="1215" spans="1:3" ht="18.75" customHeight="1">
      <c r="A1215" s="144" t="s">
        <v>926</v>
      </c>
      <c r="B1215" s="141">
        <v>0</v>
      </c>
      <c r="C1215" s="243"/>
    </row>
    <row r="1216" spans="1:3" ht="18.75" customHeight="1">
      <c r="A1216" s="144" t="s">
        <v>927</v>
      </c>
      <c r="B1216" s="141">
        <v>0</v>
      </c>
      <c r="C1216" s="243"/>
    </row>
    <row r="1217" spans="1:3" ht="18.75" customHeight="1">
      <c r="A1217" s="144" t="s">
        <v>1245</v>
      </c>
      <c r="B1217" s="141">
        <v>0</v>
      </c>
      <c r="C1217" s="243"/>
    </row>
    <row r="1218" spans="1:3" ht="18.75" customHeight="1">
      <c r="A1218" s="144" t="s">
        <v>1246</v>
      </c>
      <c r="B1218" s="141">
        <v>0</v>
      </c>
      <c r="C1218" s="243"/>
    </row>
    <row r="1219" spans="1:3" ht="18.75" customHeight="1">
      <c r="A1219" s="144" t="s">
        <v>1247</v>
      </c>
      <c r="B1219" s="141">
        <v>0</v>
      </c>
      <c r="C1219" s="243"/>
    </row>
    <row r="1220" spans="1:3" ht="18.75" customHeight="1">
      <c r="A1220" s="144" t="s">
        <v>1248</v>
      </c>
      <c r="B1220" s="141">
        <v>0</v>
      </c>
      <c r="C1220" s="243"/>
    </row>
    <row r="1221" spans="1:3" ht="18.75" customHeight="1">
      <c r="A1221" s="144" t="s">
        <v>1249</v>
      </c>
      <c r="B1221" s="141">
        <v>0</v>
      </c>
      <c r="C1221" s="243"/>
    </row>
    <row r="1222" spans="1:3" ht="18.75" customHeight="1">
      <c r="A1222" s="144" t="s">
        <v>1250</v>
      </c>
      <c r="B1222" s="141">
        <v>0</v>
      </c>
      <c r="C1222" s="243"/>
    </row>
    <row r="1223" spans="1:3" ht="18.75" customHeight="1">
      <c r="A1223" s="144" t="s">
        <v>1251</v>
      </c>
      <c r="B1223" s="141">
        <v>0</v>
      </c>
      <c r="C1223" s="243"/>
    </row>
    <row r="1224" spans="1:3" ht="18.75" customHeight="1">
      <c r="A1224" s="144" t="s">
        <v>1252</v>
      </c>
      <c r="B1224" s="141">
        <v>0</v>
      </c>
      <c r="C1224" s="243"/>
    </row>
    <row r="1225" spans="1:3" ht="18.75" customHeight="1">
      <c r="A1225" s="144" t="s">
        <v>1253</v>
      </c>
      <c r="B1225" s="141">
        <v>0</v>
      </c>
      <c r="C1225" s="243"/>
    </row>
    <row r="1226" spans="1:3" ht="18.75" customHeight="1">
      <c r="A1226" s="144" t="s">
        <v>1254</v>
      </c>
      <c r="B1226" s="141">
        <v>0</v>
      </c>
      <c r="C1226" s="243"/>
    </row>
    <row r="1227" spans="1:3" ht="18.75" customHeight="1">
      <c r="A1227" s="144" t="s">
        <v>1255</v>
      </c>
      <c r="B1227" s="141">
        <v>0</v>
      </c>
      <c r="C1227" s="243"/>
    </row>
    <row r="1228" spans="1:3" ht="18.75" customHeight="1">
      <c r="A1228" s="144" t="s">
        <v>1256</v>
      </c>
      <c r="B1228" s="141">
        <v>0</v>
      </c>
      <c r="C1228" s="243"/>
    </row>
    <row r="1229" spans="1:3" ht="18.75" customHeight="1">
      <c r="A1229" s="144" t="s">
        <v>1257</v>
      </c>
      <c r="B1229" s="141">
        <v>16193</v>
      </c>
      <c r="C1229" s="243">
        <f>C1230+C1239+C1243</f>
        <v>17050</v>
      </c>
    </row>
    <row r="1230" spans="1:3" ht="18.75" customHeight="1">
      <c r="A1230" s="144" t="s">
        <v>1258</v>
      </c>
      <c r="B1230" s="141">
        <v>7458</v>
      </c>
      <c r="C1230" s="243">
        <v>7200</v>
      </c>
    </row>
    <row r="1231" spans="1:3" ht="18.75" customHeight="1">
      <c r="A1231" s="144" t="s">
        <v>1259</v>
      </c>
      <c r="B1231" s="141">
        <v>0</v>
      </c>
      <c r="C1231" s="243"/>
    </row>
    <row r="1232" spans="1:3" ht="18.75" customHeight="1">
      <c r="A1232" s="144" t="s">
        <v>1260</v>
      </c>
      <c r="B1232" s="141">
        <v>0</v>
      </c>
      <c r="C1232" s="243"/>
    </row>
    <row r="1233" spans="1:3" ht="18.75" customHeight="1">
      <c r="A1233" s="144" t="s">
        <v>1261</v>
      </c>
      <c r="B1233" s="141">
        <v>0</v>
      </c>
      <c r="C1233" s="243"/>
    </row>
    <row r="1234" spans="1:3" ht="18.75" customHeight="1">
      <c r="A1234" s="144" t="s">
        <v>1262</v>
      </c>
      <c r="B1234" s="141">
        <v>0</v>
      </c>
      <c r="C1234" s="243"/>
    </row>
    <row r="1235" spans="1:3" ht="18.75" customHeight="1">
      <c r="A1235" s="144" t="s">
        <v>1263</v>
      </c>
      <c r="B1235" s="141">
        <v>2648</v>
      </c>
      <c r="C1235" s="243">
        <v>2255</v>
      </c>
    </row>
    <row r="1236" spans="1:3" ht="18.75" customHeight="1">
      <c r="A1236" s="144" t="s">
        <v>1264</v>
      </c>
      <c r="B1236" s="141">
        <v>0</v>
      </c>
      <c r="C1236" s="243"/>
    </row>
    <row r="1237" spans="1:3" ht="18.75" customHeight="1">
      <c r="A1237" s="144" t="s">
        <v>1265</v>
      </c>
      <c r="B1237" s="141">
        <v>3840</v>
      </c>
      <c r="C1237" s="243">
        <v>3950</v>
      </c>
    </row>
    <row r="1238" spans="1:3" ht="18.75" customHeight="1">
      <c r="A1238" s="144" t="s">
        <v>1266</v>
      </c>
      <c r="B1238" s="141">
        <v>970</v>
      </c>
      <c r="C1238" s="243">
        <v>995</v>
      </c>
    </row>
    <row r="1239" spans="1:3" ht="18.75" customHeight="1">
      <c r="A1239" s="144" t="s">
        <v>1267</v>
      </c>
      <c r="B1239" s="141">
        <v>8735</v>
      </c>
      <c r="C1239" s="243">
        <v>9850</v>
      </c>
    </row>
    <row r="1240" spans="1:3" ht="18.75" customHeight="1">
      <c r="A1240" s="144" t="s">
        <v>1268</v>
      </c>
      <c r="B1240" s="141">
        <v>8735</v>
      </c>
      <c r="C1240" s="243">
        <v>9850</v>
      </c>
    </row>
    <row r="1241" spans="1:3" ht="18.75" customHeight="1">
      <c r="A1241" s="144" t="s">
        <v>1269</v>
      </c>
      <c r="B1241" s="141">
        <v>0</v>
      </c>
      <c r="C1241" s="243"/>
    </row>
    <row r="1242" spans="1:3" ht="18.75" customHeight="1">
      <c r="A1242" s="144" t="s">
        <v>1270</v>
      </c>
      <c r="B1242" s="141">
        <v>0</v>
      </c>
      <c r="C1242" s="243"/>
    </row>
    <row r="1243" spans="1:3" ht="18.75" customHeight="1">
      <c r="A1243" s="144" t="s">
        <v>1271</v>
      </c>
      <c r="B1243" s="141">
        <v>0</v>
      </c>
      <c r="C1243" s="243"/>
    </row>
    <row r="1244" spans="1:3" ht="18.75" customHeight="1">
      <c r="A1244" s="144" t="s">
        <v>1272</v>
      </c>
      <c r="B1244" s="141">
        <v>0</v>
      </c>
      <c r="C1244" s="243"/>
    </row>
    <row r="1245" spans="1:3" ht="18.75" customHeight="1">
      <c r="A1245" s="144" t="s">
        <v>1273</v>
      </c>
      <c r="B1245" s="141">
        <v>0</v>
      </c>
      <c r="C1245" s="243"/>
    </row>
    <row r="1246" spans="1:3" ht="18.75" customHeight="1">
      <c r="A1246" s="144" t="s">
        <v>1274</v>
      </c>
      <c r="B1246" s="141">
        <v>0</v>
      </c>
      <c r="C1246" s="243"/>
    </row>
    <row r="1247" spans="1:3" ht="18.75" customHeight="1">
      <c r="A1247" s="144" t="s">
        <v>1275</v>
      </c>
      <c r="B1247" s="141">
        <v>987</v>
      </c>
      <c r="C1247" s="243">
        <f>C1248+C1263+C1277+C1282+C1288</f>
        <v>1123</v>
      </c>
    </row>
    <row r="1248" spans="1:3" ht="18.75" customHeight="1">
      <c r="A1248" s="144" t="s">
        <v>1276</v>
      </c>
      <c r="B1248" s="141">
        <v>857</v>
      </c>
      <c r="C1248" s="243">
        <v>848</v>
      </c>
    </row>
    <row r="1249" spans="1:3" ht="18.75" customHeight="1">
      <c r="A1249" s="144" t="s">
        <v>925</v>
      </c>
      <c r="B1249" s="141">
        <v>262</v>
      </c>
      <c r="C1249" s="243">
        <v>286</v>
      </c>
    </row>
    <row r="1250" spans="1:3" ht="18.75" customHeight="1">
      <c r="A1250" s="144" t="s">
        <v>926</v>
      </c>
      <c r="B1250" s="141">
        <v>450</v>
      </c>
      <c r="C1250" s="243">
        <v>407</v>
      </c>
    </row>
    <row r="1251" spans="1:3" ht="18.75" customHeight="1">
      <c r="A1251" s="144" t="s">
        <v>927</v>
      </c>
      <c r="B1251" s="141">
        <v>0</v>
      </c>
      <c r="C1251" s="243"/>
    </row>
    <row r="1252" spans="1:3" ht="18.75" customHeight="1">
      <c r="A1252" s="144" t="s">
        <v>1277</v>
      </c>
      <c r="B1252" s="141">
        <v>0</v>
      </c>
      <c r="C1252" s="243"/>
    </row>
    <row r="1253" spans="1:3" ht="18.75" customHeight="1">
      <c r="A1253" s="144" t="s">
        <v>1278</v>
      </c>
      <c r="B1253" s="141">
        <v>0</v>
      </c>
      <c r="C1253" s="243"/>
    </row>
    <row r="1254" spans="1:3" ht="18.75" customHeight="1">
      <c r="A1254" s="144" t="s">
        <v>1279</v>
      </c>
      <c r="B1254" s="141">
        <v>0</v>
      </c>
      <c r="C1254" s="243"/>
    </row>
    <row r="1255" spans="1:3" ht="18.75" customHeight="1">
      <c r="A1255" s="144" t="s">
        <v>1280</v>
      </c>
      <c r="B1255" s="141">
        <v>0</v>
      </c>
      <c r="C1255" s="243"/>
    </row>
    <row r="1256" spans="1:3" ht="18.75" customHeight="1">
      <c r="A1256" s="144" t="s">
        <v>1281</v>
      </c>
      <c r="B1256" s="141">
        <v>0</v>
      </c>
      <c r="C1256" s="243"/>
    </row>
    <row r="1257" spans="1:3" ht="18.75" customHeight="1">
      <c r="A1257" s="144" t="s">
        <v>1282</v>
      </c>
      <c r="B1257" s="141">
        <v>0</v>
      </c>
      <c r="C1257" s="243"/>
    </row>
    <row r="1258" spans="1:3" ht="18.75" customHeight="1">
      <c r="A1258" s="144" t="s">
        <v>1283</v>
      </c>
      <c r="B1258" s="141">
        <v>0</v>
      </c>
      <c r="C1258" s="243"/>
    </row>
    <row r="1259" spans="1:3" ht="18.75" customHeight="1">
      <c r="A1259" s="144" t="s">
        <v>1284</v>
      </c>
      <c r="B1259" s="141">
        <v>0</v>
      </c>
      <c r="C1259" s="243"/>
    </row>
    <row r="1260" spans="1:3" ht="18.75" customHeight="1">
      <c r="A1260" s="144" t="s">
        <v>1285</v>
      </c>
      <c r="B1260" s="141">
        <v>0</v>
      </c>
      <c r="C1260" s="243"/>
    </row>
    <row r="1261" spans="1:3" ht="18.75" customHeight="1">
      <c r="A1261" s="144" t="s">
        <v>945</v>
      </c>
      <c r="B1261" s="141">
        <v>0</v>
      </c>
      <c r="C1261" s="243"/>
    </row>
    <row r="1262" spans="1:3" ht="18.75" customHeight="1">
      <c r="A1262" s="144" t="s">
        <v>1286</v>
      </c>
      <c r="B1262" s="141">
        <v>145</v>
      </c>
      <c r="C1262" s="243">
        <v>155</v>
      </c>
    </row>
    <row r="1263" spans="1:3" ht="18.75" customHeight="1">
      <c r="A1263" s="144" t="s">
        <v>1287</v>
      </c>
      <c r="B1263" s="141">
        <v>0</v>
      </c>
      <c r="C1263" s="243"/>
    </row>
    <row r="1264" spans="1:3" ht="18.75" customHeight="1">
      <c r="A1264" s="144" t="s">
        <v>925</v>
      </c>
      <c r="B1264" s="141">
        <v>0</v>
      </c>
      <c r="C1264" s="243"/>
    </row>
    <row r="1265" spans="1:3" ht="18.75" customHeight="1">
      <c r="A1265" s="144" t="s">
        <v>926</v>
      </c>
      <c r="B1265" s="141">
        <v>0</v>
      </c>
      <c r="C1265" s="243"/>
    </row>
    <row r="1266" spans="1:3" ht="18.75" customHeight="1">
      <c r="A1266" s="144" t="s">
        <v>927</v>
      </c>
      <c r="B1266" s="141">
        <v>0</v>
      </c>
      <c r="C1266" s="243"/>
    </row>
    <row r="1267" spans="1:3" ht="18.75" customHeight="1">
      <c r="A1267" s="144" t="s">
        <v>1288</v>
      </c>
      <c r="B1267" s="141">
        <v>0</v>
      </c>
      <c r="C1267" s="243"/>
    </row>
    <row r="1268" spans="1:3" ht="18.75" customHeight="1">
      <c r="A1268" s="144" t="s">
        <v>1289</v>
      </c>
      <c r="B1268" s="141">
        <v>0</v>
      </c>
      <c r="C1268" s="243"/>
    </row>
    <row r="1269" spans="1:3" ht="18.75" customHeight="1">
      <c r="A1269" s="144" t="s">
        <v>1290</v>
      </c>
      <c r="B1269" s="141">
        <v>0</v>
      </c>
      <c r="C1269" s="243"/>
    </row>
    <row r="1270" spans="1:3" ht="18.75" customHeight="1">
      <c r="A1270" s="144" t="s">
        <v>1291</v>
      </c>
      <c r="B1270" s="141">
        <v>0</v>
      </c>
      <c r="C1270" s="243"/>
    </row>
    <row r="1271" spans="1:3" ht="18.75" customHeight="1">
      <c r="A1271" s="144" t="s">
        <v>1292</v>
      </c>
      <c r="B1271" s="141">
        <v>0</v>
      </c>
      <c r="C1271" s="243"/>
    </row>
    <row r="1272" spans="1:3" ht="18.75" customHeight="1">
      <c r="A1272" s="144" t="s">
        <v>1293</v>
      </c>
      <c r="B1272" s="141">
        <v>0</v>
      </c>
      <c r="C1272" s="243"/>
    </row>
    <row r="1273" spans="1:3" ht="18.75" customHeight="1">
      <c r="A1273" s="144" t="s">
        <v>1294</v>
      </c>
      <c r="B1273" s="141">
        <v>0</v>
      </c>
      <c r="C1273" s="243"/>
    </row>
    <row r="1274" spans="1:3" ht="18.75" customHeight="1">
      <c r="A1274" s="144" t="s">
        <v>1295</v>
      </c>
      <c r="B1274" s="141">
        <v>0</v>
      </c>
      <c r="C1274" s="243"/>
    </row>
    <row r="1275" spans="1:3" ht="18.75" customHeight="1">
      <c r="A1275" s="144" t="s">
        <v>945</v>
      </c>
      <c r="B1275" s="141">
        <v>0</v>
      </c>
      <c r="C1275" s="243"/>
    </row>
    <row r="1276" spans="1:3" ht="18.75" customHeight="1">
      <c r="A1276" s="144" t="s">
        <v>1296</v>
      </c>
      <c r="B1276" s="141">
        <v>0</v>
      </c>
      <c r="C1276" s="243"/>
    </row>
    <row r="1277" spans="1:3" ht="18.75" customHeight="1">
      <c r="A1277" s="144" t="s">
        <v>1297</v>
      </c>
      <c r="B1277" s="141">
        <v>0</v>
      </c>
      <c r="C1277" s="243"/>
    </row>
    <row r="1278" spans="1:3" ht="18.75" customHeight="1">
      <c r="A1278" s="144" t="s">
        <v>1298</v>
      </c>
      <c r="B1278" s="141">
        <v>0</v>
      </c>
      <c r="C1278" s="243"/>
    </row>
    <row r="1279" spans="1:3" ht="18.75" customHeight="1">
      <c r="A1279" s="144" t="s">
        <v>1299</v>
      </c>
      <c r="B1279" s="141">
        <v>0</v>
      </c>
      <c r="C1279" s="243"/>
    </row>
    <row r="1280" spans="1:3" ht="18.75" customHeight="1">
      <c r="A1280" s="144" t="s">
        <v>1300</v>
      </c>
      <c r="B1280" s="141">
        <v>0</v>
      </c>
      <c r="C1280" s="243"/>
    </row>
    <row r="1281" spans="1:3" ht="18.75" customHeight="1">
      <c r="A1281" s="144" t="s">
        <v>1301</v>
      </c>
      <c r="B1281" s="141">
        <v>0</v>
      </c>
      <c r="C1281" s="243"/>
    </row>
    <row r="1282" spans="1:3" ht="18.75" customHeight="1">
      <c r="A1282" s="144" t="s">
        <v>1302</v>
      </c>
      <c r="B1282" s="141">
        <v>130</v>
      </c>
      <c r="C1282" s="243">
        <v>275</v>
      </c>
    </row>
    <row r="1283" spans="1:3" ht="18.75" customHeight="1">
      <c r="A1283" s="144" t="s">
        <v>1303</v>
      </c>
      <c r="B1283" s="141">
        <v>0</v>
      </c>
      <c r="C1283" s="243"/>
    </row>
    <row r="1284" spans="1:3" ht="18.75" customHeight="1">
      <c r="A1284" s="144" t="s">
        <v>1304</v>
      </c>
      <c r="B1284" s="141">
        <v>0</v>
      </c>
      <c r="C1284" s="243"/>
    </row>
    <row r="1285" spans="1:3" ht="18.75" customHeight="1">
      <c r="A1285" s="144" t="s">
        <v>1305</v>
      </c>
      <c r="B1285" s="141">
        <v>0</v>
      </c>
      <c r="C1285" s="243"/>
    </row>
    <row r="1286" spans="1:3" ht="18.75" customHeight="1">
      <c r="A1286" s="144" t="s">
        <v>1306</v>
      </c>
      <c r="B1286" s="141">
        <v>0</v>
      </c>
      <c r="C1286" s="243"/>
    </row>
    <row r="1287" spans="1:3" ht="18.75" customHeight="1">
      <c r="A1287" s="144" t="s">
        <v>1307</v>
      </c>
      <c r="B1287" s="141">
        <v>130</v>
      </c>
      <c r="C1287" s="243">
        <v>275</v>
      </c>
    </row>
    <row r="1288" spans="1:3" ht="18.75" customHeight="1">
      <c r="A1288" s="144" t="s">
        <v>1308</v>
      </c>
      <c r="B1288" s="141">
        <v>0</v>
      </c>
      <c r="C1288" s="243"/>
    </row>
    <row r="1289" spans="1:3" ht="18.75" customHeight="1">
      <c r="A1289" s="144" t="s">
        <v>1309</v>
      </c>
      <c r="B1289" s="141">
        <v>0</v>
      </c>
      <c r="C1289" s="243"/>
    </row>
    <row r="1290" spans="1:3" ht="18.75" customHeight="1">
      <c r="A1290" s="144" t="s">
        <v>1310</v>
      </c>
      <c r="B1290" s="141">
        <v>0</v>
      </c>
      <c r="C1290" s="243"/>
    </row>
    <row r="1291" spans="1:3" ht="18.75" customHeight="1">
      <c r="A1291" s="144" t="s">
        <v>1311</v>
      </c>
      <c r="B1291" s="141">
        <v>0</v>
      </c>
      <c r="C1291" s="243"/>
    </row>
    <row r="1292" spans="1:3" ht="18.75" customHeight="1">
      <c r="A1292" s="144" t="s">
        <v>1312</v>
      </c>
      <c r="B1292" s="141">
        <v>0</v>
      </c>
      <c r="C1292" s="243"/>
    </row>
    <row r="1293" spans="1:3" ht="18.75" customHeight="1">
      <c r="A1293" s="144" t="s">
        <v>1313</v>
      </c>
      <c r="B1293" s="141">
        <v>0</v>
      </c>
      <c r="C1293" s="243"/>
    </row>
    <row r="1294" spans="1:3" ht="18.75" customHeight="1">
      <c r="A1294" s="144" t="s">
        <v>1314</v>
      </c>
      <c r="B1294" s="141">
        <v>0</v>
      </c>
      <c r="C1294" s="243"/>
    </row>
    <row r="1295" spans="1:3" ht="18.75" customHeight="1">
      <c r="A1295" s="144" t="s">
        <v>1315</v>
      </c>
      <c r="B1295" s="141">
        <v>0</v>
      </c>
      <c r="C1295" s="243"/>
    </row>
    <row r="1296" spans="1:3" ht="18.75" customHeight="1">
      <c r="A1296" s="144" t="s">
        <v>1316</v>
      </c>
      <c r="B1296" s="141">
        <v>0</v>
      </c>
      <c r="C1296" s="243"/>
    </row>
    <row r="1297" spans="1:3" ht="18.75" customHeight="1">
      <c r="A1297" s="144" t="s">
        <v>1317</v>
      </c>
      <c r="B1297" s="141">
        <v>0</v>
      </c>
      <c r="C1297" s="243"/>
    </row>
    <row r="1298" spans="1:3" ht="18.75" customHeight="1">
      <c r="A1298" s="144" t="s">
        <v>1318</v>
      </c>
      <c r="B1298" s="141">
        <v>0</v>
      </c>
      <c r="C1298" s="243"/>
    </row>
    <row r="1299" spans="1:3" ht="18.75" customHeight="1">
      <c r="A1299" s="144" t="s">
        <v>1319</v>
      </c>
      <c r="B1299" s="141">
        <v>0</v>
      </c>
      <c r="C1299" s="243"/>
    </row>
    <row r="1300" spans="1:3" ht="18.75" customHeight="1">
      <c r="A1300" s="144" t="s">
        <v>1320</v>
      </c>
      <c r="B1300" s="141">
        <v>5000</v>
      </c>
      <c r="C1300" s="243">
        <v>5000</v>
      </c>
    </row>
    <row r="1301" spans="1:3" ht="18.75" customHeight="1">
      <c r="A1301" s="144" t="s">
        <v>1321</v>
      </c>
      <c r="B1301" s="141">
        <v>5000</v>
      </c>
      <c r="C1301" s="243"/>
    </row>
    <row r="1302" spans="1:3" ht="18.75" customHeight="1">
      <c r="A1302" s="144" t="s">
        <v>1322</v>
      </c>
      <c r="B1302" s="141">
        <v>5000</v>
      </c>
      <c r="C1302" s="243"/>
    </row>
    <row r="1303" spans="1:3" ht="18.75" customHeight="1">
      <c r="A1303" s="144" t="s">
        <v>1323</v>
      </c>
      <c r="B1303" s="141">
        <v>5000</v>
      </c>
      <c r="C1303" s="243"/>
    </row>
    <row r="1304" spans="1:3" ht="18.75" customHeight="1">
      <c r="A1304" s="144" t="s">
        <v>1324</v>
      </c>
      <c r="B1304" s="141">
        <v>0</v>
      </c>
      <c r="C1304" s="243"/>
    </row>
    <row r="1305" spans="1:3" ht="18.75" customHeight="1">
      <c r="A1305" s="144" t="s">
        <v>1325</v>
      </c>
      <c r="B1305" s="141">
        <v>0</v>
      </c>
      <c r="C1305" s="243"/>
    </row>
    <row r="1306" spans="1:3" ht="18.75" customHeight="1">
      <c r="A1306" s="144" t="s">
        <v>1326</v>
      </c>
      <c r="B1306" s="141">
        <v>0</v>
      </c>
      <c r="C1306" s="243"/>
    </row>
    <row r="1307" spans="1:3" ht="18.75" customHeight="1">
      <c r="A1307" s="144" t="s">
        <v>1327</v>
      </c>
      <c r="B1307" s="141">
        <v>0</v>
      </c>
      <c r="C1307" s="243"/>
    </row>
    <row r="1308" spans="1:3" ht="18.75" customHeight="1">
      <c r="A1308" s="144" t="s">
        <v>1328</v>
      </c>
      <c r="B1308" s="141">
        <v>0</v>
      </c>
      <c r="C1308" s="243"/>
    </row>
    <row r="1309" spans="1:3" ht="18.75" customHeight="1">
      <c r="A1309" s="144" t="s">
        <v>1329</v>
      </c>
      <c r="B1309" s="141">
        <v>10559</v>
      </c>
      <c r="C1309" s="243"/>
    </row>
    <row r="1310" spans="1:3" ht="18.75" customHeight="1">
      <c r="A1310" s="144" t="s">
        <v>1330</v>
      </c>
      <c r="B1310" s="141">
        <v>0</v>
      </c>
      <c r="C1310" s="243"/>
    </row>
    <row r="1311" spans="1:3" ht="18.75" customHeight="1">
      <c r="A1311" s="144" t="s">
        <v>1331</v>
      </c>
      <c r="B1311" s="141">
        <v>10559</v>
      </c>
      <c r="C1311" s="243"/>
    </row>
    <row r="1312" spans="1:3" ht="18.75" customHeight="1">
      <c r="A1312" s="144"/>
      <c r="B1312" s="141">
        <v>0</v>
      </c>
      <c r="C1312" s="243"/>
    </row>
    <row r="1313" spans="1:3" ht="18.75" customHeight="1">
      <c r="A1313" s="144"/>
      <c r="B1313" s="141">
        <v>0</v>
      </c>
      <c r="C1313" s="243"/>
    </row>
    <row r="1314" spans="1:250" s="139" customFormat="1" ht="18.75" customHeight="1">
      <c r="A1314" s="145" t="s">
        <v>1332</v>
      </c>
      <c r="B1314" s="146">
        <v>422367</v>
      </c>
      <c r="C1314" s="242">
        <v>459971</v>
      </c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38"/>
      <c r="AK1314" s="138"/>
      <c r="AL1314" s="138"/>
      <c r="AM1314" s="138"/>
      <c r="AN1314" s="138"/>
      <c r="AO1314" s="138"/>
      <c r="AP1314" s="138"/>
      <c r="AQ1314" s="138"/>
      <c r="AR1314" s="138"/>
      <c r="AS1314" s="138"/>
      <c r="AT1314" s="138"/>
      <c r="AU1314" s="138"/>
      <c r="AV1314" s="138"/>
      <c r="AW1314" s="138"/>
      <c r="AX1314" s="138"/>
      <c r="AY1314" s="138"/>
      <c r="AZ1314" s="138"/>
      <c r="BA1314" s="138"/>
      <c r="BB1314" s="138"/>
      <c r="BC1314" s="138"/>
      <c r="BD1314" s="138"/>
      <c r="BE1314" s="138"/>
      <c r="BF1314" s="138"/>
      <c r="BG1314" s="138"/>
      <c r="BH1314" s="138"/>
      <c r="BI1314" s="138"/>
      <c r="BJ1314" s="138"/>
      <c r="BK1314" s="138"/>
      <c r="BL1314" s="138"/>
      <c r="BM1314" s="138"/>
      <c r="BN1314" s="138"/>
      <c r="BO1314" s="138"/>
      <c r="BP1314" s="138"/>
      <c r="BQ1314" s="138"/>
      <c r="BR1314" s="138"/>
      <c r="BS1314" s="138"/>
      <c r="BT1314" s="138"/>
      <c r="BU1314" s="138"/>
      <c r="BV1314" s="138"/>
      <c r="BW1314" s="138"/>
      <c r="BX1314" s="138"/>
      <c r="BY1314" s="138"/>
      <c r="BZ1314" s="138"/>
      <c r="CA1314" s="138"/>
      <c r="CB1314" s="138"/>
      <c r="CC1314" s="138"/>
      <c r="CD1314" s="138"/>
      <c r="CE1314" s="138"/>
      <c r="CF1314" s="138"/>
      <c r="CG1314" s="138"/>
      <c r="CH1314" s="138"/>
      <c r="CI1314" s="138"/>
      <c r="CJ1314" s="138"/>
      <c r="CK1314" s="138"/>
      <c r="CL1314" s="138"/>
      <c r="CM1314" s="138"/>
      <c r="CN1314" s="138"/>
      <c r="CO1314" s="138"/>
      <c r="CP1314" s="138"/>
      <c r="CQ1314" s="138"/>
      <c r="CR1314" s="138"/>
      <c r="CS1314" s="138"/>
      <c r="CT1314" s="138"/>
      <c r="CU1314" s="138"/>
      <c r="CV1314" s="138"/>
      <c r="CW1314" s="138"/>
      <c r="CX1314" s="138"/>
      <c r="CY1314" s="138"/>
      <c r="CZ1314" s="138"/>
      <c r="DA1314" s="138"/>
      <c r="DB1314" s="138"/>
      <c r="DC1314" s="138"/>
      <c r="DD1314" s="138"/>
      <c r="DE1314" s="138"/>
      <c r="DF1314" s="138"/>
      <c r="DG1314" s="138"/>
      <c r="DH1314" s="138"/>
      <c r="DI1314" s="138"/>
      <c r="DJ1314" s="138"/>
      <c r="DK1314" s="138"/>
      <c r="DL1314" s="138"/>
      <c r="DM1314" s="138"/>
      <c r="DN1314" s="138"/>
      <c r="DO1314" s="138"/>
      <c r="DP1314" s="138"/>
      <c r="DQ1314" s="138"/>
      <c r="DR1314" s="138"/>
      <c r="DS1314" s="138"/>
      <c r="DT1314" s="138"/>
      <c r="DU1314" s="138"/>
      <c r="DV1314" s="138"/>
      <c r="DW1314" s="138"/>
      <c r="DX1314" s="138"/>
      <c r="DY1314" s="138"/>
      <c r="DZ1314" s="138"/>
      <c r="EA1314" s="138"/>
      <c r="EB1314" s="138"/>
      <c r="EC1314" s="138"/>
      <c r="ED1314" s="138"/>
      <c r="EE1314" s="138"/>
      <c r="EF1314" s="138"/>
      <c r="EG1314" s="138"/>
      <c r="EH1314" s="138"/>
      <c r="EI1314" s="138"/>
      <c r="EJ1314" s="138"/>
      <c r="EK1314" s="138"/>
      <c r="EL1314" s="138"/>
      <c r="EM1314" s="138"/>
      <c r="EN1314" s="138"/>
      <c r="EO1314" s="138"/>
      <c r="EP1314" s="138"/>
      <c r="EQ1314" s="138"/>
      <c r="ER1314" s="138"/>
      <c r="ES1314" s="138"/>
      <c r="ET1314" s="138"/>
      <c r="EU1314" s="138"/>
      <c r="EV1314" s="138"/>
      <c r="EW1314" s="138"/>
      <c r="EX1314" s="138"/>
      <c r="EY1314" s="138"/>
      <c r="EZ1314" s="138"/>
      <c r="FA1314" s="138"/>
      <c r="FB1314" s="138"/>
      <c r="FC1314" s="138"/>
      <c r="FD1314" s="138"/>
      <c r="FE1314" s="138"/>
      <c r="FF1314" s="138"/>
      <c r="FG1314" s="138"/>
      <c r="FH1314" s="138"/>
      <c r="FI1314" s="138"/>
      <c r="FJ1314" s="138"/>
      <c r="FK1314" s="138"/>
      <c r="FL1314" s="138"/>
      <c r="FM1314" s="138"/>
      <c r="FN1314" s="138"/>
      <c r="FO1314" s="138"/>
      <c r="FP1314" s="138"/>
      <c r="FQ1314" s="138"/>
      <c r="FR1314" s="138"/>
      <c r="FS1314" s="138"/>
      <c r="FT1314" s="138"/>
      <c r="FU1314" s="138"/>
      <c r="FV1314" s="138"/>
      <c r="FW1314" s="138"/>
      <c r="FX1314" s="138"/>
      <c r="FY1314" s="138"/>
      <c r="FZ1314" s="138"/>
      <c r="GA1314" s="138"/>
      <c r="GB1314" s="138"/>
      <c r="GC1314" s="138"/>
      <c r="GD1314" s="138"/>
      <c r="GE1314" s="138"/>
      <c r="GF1314" s="138"/>
      <c r="GG1314" s="138"/>
      <c r="GH1314" s="138"/>
      <c r="GI1314" s="138"/>
      <c r="GJ1314" s="138"/>
      <c r="GK1314" s="138"/>
      <c r="GL1314" s="138"/>
      <c r="GM1314" s="138"/>
      <c r="GN1314" s="138"/>
      <c r="GO1314" s="138"/>
      <c r="GP1314" s="138"/>
      <c r="GQ1314" s="138"/>
      <c r="GR1314" s="138"/>
      <c r="GS1314" s="138"/>
      <c r="GT1314" s="138"/>
      <c r="GU1314" s="138"/>
      <c r="GV1314" s="138"/>
      <c r="GW1314" s="138"/>
      <c r="GX1314" s="138"/>
      <c r="GY1314" s="138"/>
      <c r="GZ1314" s="138"/>
      <c r="HA1314" s="138"/>
      <c r="HB1314" s="138"/>
      <c r="HC1314" s="138"/>
      <c r="HD1314" s="138"/>
      <c r="HE1314" s="138"/>
      <c r="HF1314" s="138"/>
      <c r="HG1314" s="138"/>
      <c r="HH1314" s="138"/>
      <c r="HI1314" s="138"/>
      <c r="HJ1314" s="138"/>
      <c r="HK1314" s="138"/>
      <c r="HL1314" s="138"/>
      <c r="HM1314" s="138"/>
      <c r="HN1314" s="138"/>
      <c r="HO1314" s="138"/>
      <c r="HP1314" s="138"/>
      <c r="HQ1314" s="138"/>
      <c r="HR1314" s="138"/>
      <c r="HS1314" s="138"/>
      <c r="HT1314" s="138"/>
      <c r="HU1314" s="138"/>
      <c r="HV1314" s="138"/>
      <c r="HW1314" s="138"/>
      <c r="HX1314" s="138"/>
      <c r="HY1314" s="138"/>
      <c r="HZ1314" s="138"/>
      <c r="IA1314" s="138"/>
      <c r="IB1314" s="138"/>
      <c r="IC1314" s="138"/>
      <c r="ID1314" s="138"/>
      <c r="IE1314" s="138"/>
      <c r="IF1314" s="138"/>
      <c r="IG1314" s="138"/>
      <c r="IH1314" s="138"/>
      <c r="II1314" s="138"/>
      <c r="IJ1314" s="138"/>
      <c r="IK1314" s="138"/>
      <c r="IL1314" s="138"/>
      <c r="IM1314" s="138"/>
      <c r="IN1314" s="138"/>
      <c r="IO1314" s="138"/>
      <c r="IP1314" s="138"/>
    </row>
    <row r="1315" ht="24.75" customHeight="1"/>
  </sheetData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 topLeftCell="A1">
      <selection activeCell="E20" sqref="E20"/>
    </sheetView>
  </sheetViews>
  <sheetFormatPr defaultColWidth="6.875" defaultRowHeight="12.75" customHeight="1"/>
  <cols>
    <col min="1" max="1" width="17.375" style="231" customWidth="1"/>
    <col min="2" max="2" width="34.125" style="231" customWidth="1"/>
    <col min="3" max="3" width="24.125" style="230" customWidth="1"/>
    <col min="4" max="4" width="16.50390625" style="231" customWidth="1"/>
    <col min="5" max="16384" width="6.875" style="231" customWidth="1"/>
  </cols>
  <sheetData>
    <row r="1" spans="1:3" s="229" customFormat="1" ht="24.75" customHeight="1">
      <c r="A1" s="276" t="s">
        <v>1433</v>
      </c>
      <c r="B1" s="276"/>
      <c r="C1" s="276"/>
    </row>
    <row r="2" spans="1:3" ht="12.75" customHeight="1">
      <c r="A2" s="279" t="s">
        <v>1432</v>
      </c>
      <c r="B2" s="280"/>
      <c r="C2" s="230" t="s">
        <v>1410</v>
      </c>
    </row>
    <row r="3" spans="1:4" ht="23.25" customHeight="1">
      <c r="A3" s="232" t="s">
        <v>1411</v>
      </c>
      <c r="B3" s="232" t="s">
        <v>101</v>
      </c>
      <c r="C3" s="239" t="s">
        <v>128</v>
      </c>
      <c r="D3" s="238"/>
    </row>
    <row r="4" spans="1:3" s="235" customFormat="1" ht="23.25" customHeight="1">
      <c r="A4" s="233"/>
      <c r="B4" s="234" t="s">
        <v>123</v>
      </c>
      <c r="C4" s="240">
        <f>C5+C10+C21</f>
        <v>1039457740</v>
      </c>
    </row>
    <row r="5" spans="1:3" s="235" customFormat="1" ht="23.25" customHeight="1">
      <c r="A5" s="236">
        <v>501</v>
      </c>
      <c r="B5" s="237" t="s">
        <v>1412</v>
      </c>
      <c r="C5" s="240">
        <f>C6+C7+C8+C9</f>
        <v>899998889</v>
      </c>
    </row>
    <row r="6" spans="1:3" s="235" customFormat="1" ht="23.25" customHeight="1">
      <c r="A6" s="233">
        <v>50101</v>
      </c>
      <c r="B6" s="234" t="s">
        <v>1413</v>
      </c>
      <c r="C6" s="240">
        <v>830664233</v>
      </c>
    </row>
    <row r="7" spans="1:3" s="235" customFormat="1" ht="23.25" customHeight="1">
      <c r="A7" s="233">
        <v>50102</v>
      </c>
      <c r="B7" s="234" t="s">
        <v>1414</v>
      </c>
      <c r="C7" s="240"/>
    </row>
    <row r="8" spans="1:3" s="235" customFormat="1" ht="22.5" customHeight="1">
      <c r="A8" s="233">
        <v>50103</v>
      </c>
      <c r="B8" s="234" t="s">
        <v>1415</v>
      </c>
      <c r="C8" s="240"/>
    </row>
    <row r="9" spans="1:3" s="235" customFormat="1" ht="22.5" customHeight="1">
      <c r="A9" s="233">
        <v>50199</v>
      </c>
      <c r="B9" s="234" t="s">
        <v>1416</v>
      </c>
      <c r="C9" s="240">
        <v>69334656</v>
      </c>
    </row>
    <row r="10" spans="1:3" s="235" customFormat="1" ht="22.5" customHeight="1">
      <c r="A10" s="236">
        <v>502</v>
      </c>
      <c r="B10" s="237" t="s">
        <v>1417</v>
      </c>
      <c r="C10" s="240">
        <f>C11+C12+C13+C14+C15+C16+C17+C18+C19+C20</f>
        <v>132954000</v>
      </c>
    </row>
    <row r="11" spans="1:3" s="235" customFormat="1" ht="22.5" customHeight="1">
      <c r="A11" s="233">
        <v>50201</v>
      </c>
      <c r="B11" s="234" t="s">
        <v>1418</v>
      </c>
      <c r="C11" s="240">
        <v>94894000</v>
      </c>
    </row>
    <row r="12" spans="1:3" s="235" customFormat="1" ht="22.5" customHeight="1">
      <c r="A12" s="233">
        <v>50202</v>
      </c>
      <c r="B12" s="234" t="s">
        <v>221</v>
      </c>
      <c r="C12" s="240">
        <v>5350000</v>
      </c>
    </row>
    <row r="13" spans="1:3" s="235" customFormat="1" ht="22.5" customHeight="1">
      <c r="A13" s="233">
        <v>50203</v>
      </c>
      <c r="B13" s="234" t="s">
        <v>1419</v>
      </c>
      <c r="C13" s="240">
        <v>3120000</v>
      </c>
    </row>
    <row r="14" spans="1:3" s="235" customFormat="1" ht="22.5" customHeight="1">
      <c r="A14" s="233">
        <v>50204</v>
      </c>
      <c r="B14" s="234" t="s">
        <v>1420</v>
      </c>
      <c r="C14" s="240"/>
    </row>
    <row r="15" spans="1:3" s="235" customFormat="1" ht="22.5" customHeight="1">
      <c r="A15" s="233">
        <v>50205</v>
      </c>
      <c r="B15" s="234" t="s">
        <v>1421</v>
      </c>
      <c r="C15" s="240"/>
    </row>
    <row r="16" spans="1:3" s="235" customFormat="1" ht="22.5" customHeight="1">
      <c r="A16" s="233">
        <v>50206</v>
      </c>
      <c r="B16" s="234" t="s">
        <v>1389</v>
      </c>
      <c r="C16" s="240">
        <v>6860000</v>
      </c>
    </row>
    <row r="17" spans="1:3" s="235" customFormat="1" ht="22.5" customHeight="1">
      <c r="A17" s="233">
        <v>50207</v>
      </c>
      <c r="B17" s="234" t="s">
        <v>1422</v>
      </c>
      <c r="C17" s="240"/>
    </row>
    <row r="18" spans="1:3" s="235" customFormat="1" ht="22.5" customHeight="1">
      <c r="A18" s="233">
        <v>50208</v>
      </c>
      <c r="B18" s="234" t="s">
        <v>1393</v>
      </c>
      <c r="C18" s="240">
        <v>10810000</v>
      </c>
    </row>
    <row r="19" spans="1:3" s="235" customFormat="1" ht="22.5" customHeight="1">
      <c r="A19" s="233">
        <v>50209</v>
      </c>
      <c r="B19" s="234" t="s">
        <v>1423</v>
      </c>
      <c r="C19" s="240">
        <v>5620000</v>
      </c>
    </row>
    <row r="20" spans="1:3" s="235" customFormat="1" ht="22.5" customHeight="1">
      <c r="A20" s="233">
        <v>50299</v>
      </c>
      <c r="B20" s="234" t="s">
        <v>1424</v>
      </c>
      <c r="C20" s="240">
        <v>6300000</v>
      </c>
    </row>
    <row r="21" spans="1:3" s="235" customFormat="1" ht="22.5" customHeight="1">
      <c r="A21" s="236">
        <v>509</v>
      </c>
      <c r="B21" s="237" t="s">
        <v>1425</v>
      </c>
      <c r="C21" s="240">
        <f>C22+C23+C24+C25+C26</f>
        <v>6504851</v>
      </c>
    </row>
    <row r="22" spans="1:3" s="235" customFormat="1" ht="22.5" customHeight="1">
      <c r="A22" s="233">
        <v>50901</v>
      </c>
      <c r="B22" s="234" t="s">
        <v>1426</v>
      </c>
      <c r="C22" s="240">
        <v>6504851</v>
      </c>
    </row>
    <row r="23" spans="1:3" s="235" customFormat="1" ht="22.5" customHeight="1">
      <c r="A23" s="233">
        <v>50902</v>
      </c>
      <c r="B23" s="234" t="s">
        <v>1427</v>
      </c>
      <c r="C23" s="240"/>
    </row>
    <row r="24" spans="1:3" s="235" customFormat="1" ht="22.5" customHeight="1">
      <c r="A24" s="233">
        <v>50903</v>
      </c>
      <c r="B24" s="234" t="s">
        <v>1428</v>
      </c>
      <c r="C24" s="240"/>
    </row>
    <row r="25" spans="1:3" s="235" customFormat="1" ht="22.5" customHeight="1">
      <c r="A25" s="233">
        <v>50905</v>
      </c>
      <c r="B25" s="234" t="s">
        <v>1429</v>
      </c>
      <c r="C25" s="240"/>
    </row>
    <row r="26" spans="1:3" s="235" customFormat="1" ht="22.5" customHeight="1">
      <c r="A26" s="233">
        <v>50999</v>
      </c>
      <c r="B26" s="234" t="s">
        <v>1430</v>
      </c>
      <c r="C26" s="240"/>
    </row>
    <row r="27" spans="1:3" ht="22.5" customHeight="1">
      <c r="A27" s="277" t="s">
        <v>1431</v>
      </c>
      <c r="B27" s="277"/>
      <c r="C27" s="278"/>
    </row>
  </sheetData>
  <sheetProtection formatCells="0" formatColumns="0" formatRows="0"/>
  <mergeCells count="3">
    <mergeCell ref="A1:C1"/>
    <mergeCell ref="A27:C27"/>
    <mergeCell ref="A2:B2"/>
  </mergeCells>
  <printOptions horizontalCentered="1"/>
  <pageMargins left="0.5118110048489307" right="0.19685039370078738" top="0.5905511811023622" bottom="0.9842519685039369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N29" sqref="N29"/>
    </sheetView>
  </sheetViews>
  <sheetFormatPr defaultColWidth="9.00390625" defaultRowHeight="13.5"/>
  <cols>
    <col min="1" max="1" width="3.625" style="86" customWidth="1"/>
    <col min="2" max="2" width="5.625" style="125" hidden="1" customWidth="1"/>
    <col min="3" max="3" width="14.25390625" style="128" customWidth="1"/>
    <col min="4" max="4" width="9.625" style="129" customWidth="1"/>
    <col min="5" max="5" width="66.625" style="127" customWidth="1"/>
    <col min="6" max="6" width="12.625" style="86" hidden="1" customWidth="1"/>
    <col min="7" max="7" width="26.625" style="87" hidden="1" customWidth="1"/>
    <col min="8" max="9" width="12.625" style="87" hidden="1" customWidth="1"/>
    <col min="10" max="10" width="21.75390625" style="87" hidden="1" customWidth="1"/>
    <col min="11" max="11" width="66.625" style="87" hidden="1" customWidth="1"/>
    <col min="12" max="12" width="14.50390625" style="87" customWidth="1"/>
    <col min="13" max="14" width="9.00390625" style="87" customWidth="1"/>
    <col min="15" max="15" width="11.75390625" style="87" customWidth="1"/>
    <col min="16" max="16384" width="9.00390625" style="87" customWidth="1"/>
  </cols>
  <sheetData>
    <row r="1" spans="1:5" ht="14.25">
      <c r="A1" s="81"/>
      <c r="B1" s="82"/>
      <c r="C1" s="83"/>
      <c r="D1" s="84"/>
      <c r="E1" s="85"/>
    </row>
    <row r="2" spans="1:5" ht="28.5" customHeight="1">
      <c r="A2" s="272" t="s">
        <v>210</v>
      </c>
      <c r="B2" s="272"/>
      <c r="C2" s="272"/>
      <c r="D2" s="272"/>
      <c r="E2" s="272"/>
    </row>
    <row r="3" spans="1:5" ht="28.5" customHeight="1">
      <c r="A3" s="88"/>
      <c r="B3" s="89"/>
      <c r="C3" s="90"/>
      <c r="D3" s="91"/>
      <c r="E3" s="92" t="s">
        <v>44</v>
      </c>
    </row>
    <row r="4" spans="1:6" s="96" customFormat="1" ht="28.5" customHeight="1">
      <c r="A4" s="93" t="s">
        <v>211</v>
      </c>
      <c r="B4" s="93" t="s">
        <v>212</v>
      </c>
      <c r="C4" s="94" t="s">
        <v>213</v>
      </c>
      <c r="D4" s="95" t="s">
        <v>214</v>
      </c>
      <c r="E4" s="93" t="s">
        <v>215</v>
      </c>
      <c r="F4" s="93" t="s">
        <v>216</v>
      </c>
    </row>
    <row r="5" spans="1:11" s="96" customFormat="1" ht="28.5" customHeight="1">
      <c r="A5" s="97">
        <v>1</v>
      </c>
      <c r="B5" s="97"/>
      <c r="C5" s="98" t="s">
        <v>217</v>
      </c>
      <c r="D5" s="99">
        <v>150</v>
      </c>
      <c r="E5" s="100"/>
      <c r="F5" s="93">
        <v>20103</v>
      </c>
      <c r="J5" s="101"/>
      <c r="K5" s="102"/>
    </row>
    <row r="6" spans="1:11" s="96" customFormat="1" ht="38.25" customHeight="1">
      <c r="A6" s="97">
        <v>2</v>
      </c>
      <c r="B6" s="97"/>
      <c r="C6" s="103" t="s">
        <v>1434</v>
      </c>
      <c r="D6" s="99">
        <v>100</v>
      </c>
      <c r="E6" s="100"/>
      <c r="F6" s="93"/>
      <c r="J6" s="101"/>
      <c r="K6" s="102"/>
    </row>
    <row r="7" spans="1:11" s="96" customFormat="1" ht="45" customHeight="1">
      <c r="A7" s="97">
        <v>3</v>
      </c>
      <c r="B7" s="97"/>
      <c r="C7" s="103" t="s">
        <v>219</v>
      </c>
      <c r="D7" s="99">
        <v>150</v>
      </c>
      <c r="E7" s="100"/>
      <c r="F7" s="93"/>
      <c r="J7" s="101"/>
      <c r="K7" s="102"/>
    </row>
    <row r="8" spans="1:6" s="96" customFormat="1" ht="28.5" customHeight="1">
      <c r="A8" s="97">
        <v>4</v>
      </c>
      <c r="B8" s="97"/>
      <c r="C8" s="103" t="s">
        <v>220</v>
      </c>
      <c r="D8" s="99">
        <v>500</v>
      </c>
      <c r="E8" s="104"/>
      <c r="F8" s="93">
        <v>20103</v>
      </c>
    </row>
    <row r="9" spans="1:6" s="96" customFormat="1" ht="28.5" customHeight="1">
      <c r="A9" s="97">
        <v>5</v>
      </c>
      <c r="B9" s="97"/>
      <c r="C9" s="105" t="s">
        <v>221</v>
      </c>
      <c r="D9" s="99">
        <v>600</v>
      </c>
      <c r="E9" s="104"/>
      <c r="F9" s="93">
        <v>20103</v>
      </c>
    </row>
    <row r="10" spans="1:6" s="96" customFormat="1" ht="28.5" customHeight="1">
      <c r="A10" s="97">
        <v>6</v>
      </c>
      <c r="B10" s="97"/>
      <c r="C10" s="105" t="s">
        <v>222</v>
      </c>
      <c r="D10" s="99">
        <v>100</v>
      </c>
      <c r="E10" s="104"/>
      <c r="F10" s="93">
        <v>20103</v>
      </c>
    </row>
    <row r="11" spans="1:6" s="96" customFormat="1" ht="28.5" customHeight="1">
      <c r="A11" s="97">
        <v>7</v>
      </c>
      <c r="B11" s="97">
        <v>201</v>
      </c>
      <c r="C11" s="103" t="s">
        <v>223</v>
      </c>
      <c r="D11" s="99">
        <v>1000</v>
      </c>
      <c r="E11" s="104" t="s">
        <v>224</v>
      </c>
      <c r="F11" s="93">
        <v>20103</v>
      </c>
    </row>
    <row r="12" spans="1:6" s="96" customFormat="1" ht="36" customHeight="1">
      <c r="A12" s="97">
        <v>8</v>
      </c>
      <c r="B12" s="97">
        <v>201</v>
      </c>
      <c r="C12" s="106" t="s">
        <v>225</v>
      </c>
      <c r="D12" s="99">
        <v>170</v>
      </c>
      <c r="E12" s="104" t="s">
        <v>1435</v>
      </c>
      <c r="F12" s="93">
        <v>20103</v>
      </c>
    </row>
    <row r="13" spans="1:6" s="96" customFormat="1" ht="28.5" customHeight="1">
      <c r="A13" s="97">
        <v>9</v>
      </c>
      <c r="B13" s="97"/>
      <c r="C13" s="98" t="s">
        <v>226</v>
      </c>
      <c r="D13" s="99">
        <v>150</v>
      </c>
      <c r="E13" s="104"/>
      <c r="F13" s="93"/>
    </row>
    <row r="14" spans="1:6" s="96" customFormat="1" ht="28.5" customHeight="1">
      <c r="A14" s="97">
        <v>10</v>
      </c>
      <c r="B14" s="97">
        <v>201</v>
      </c>
      <c r="C14" s="103" t="s">
        <v>227</v>
      </c>
      <c r="D14" s="99">
        <v>100</v>
      </c>
      <c r="E14" s="107"/>
      <c r="F14" s="94">
        <v>20103</v>
      </c>
    </row>
    <row r="15" spans="1:6" s="96" customFormat="1" ht="28.5" customHeight="1">
      <c r="A15" s="97">
        <v>11</v>
      </c>
      <c r="B15" s="103"/>
      <c r="C15" s="105" t="s">
        <v>228</v>
      </c>
      <c r="D15" s="108">
        <v>300</v>
      </c>
      <c r="E15" s="109"/>
      <c r="F15" s="110">
        <v>20103</v>
      </c>
    </row>
    <row r="16" spans="1:6" s="96" customFormat="1" ht="28.5" customHeight="1">
      <c r="A16" s="97">
        <v>12</v>
      </c>
      <c r="B16" s="97"/>
      <c r="C16" s="105" t="s">
        <v>229</v>
      </c>
      <c r="D16" s="99">
        <v>150</v>
      </c>
      <c r="E16" s="104"/>
      <c r="F16" s="93">
        <v>20104</v>
      </c>
    </row>
    <row r="17" spans="1:6" s="96" customFormat="1" ht="36" customHeight="1">
      <c r="A17" s="97">
        <v>13</v>
      </c>
      <c r="B17" s="97"/>
      <c r="C17" s="103" t="s">
        <v>230</v>
      </c>
      <c r="D17" s="99">
        <v>200</v>
      </c>
      <c r="E17" s="104"/>
      <c r="F17" s="93">
        <v>20105</v>
      </c>
    </row>
    <row r="18" spans="1:6" s="96" customFormat="1" ht="49.5" customHeight="1">
      <c r="A18" s="97">
        <v>14</v>
      </c>
      <c r="B18" s="97"/>
      <c r="C18" s="103" t="s">
        <v>231</v>
      </c>
      <c r="D18" s="99">
        <v>1500</v>
      </c>
      <c r="E18" s="104" t="s">
        <v>232</v>
      </c>
      <c r="F18" s="93">
        <v>20106</v>
      </c>
    </row>
    <row r="19" spans="1:6" s="96" customFormat="1" ht="61.5" customHeight="1">
      <c r="A19" s="97">
        <v>15</v>
      </c>
      <c r="B19" s="97"/>
      <c r="C19" s="103" t="s">
        <v>233</v>
      </c>
      <c r="D19" s="99">
        <v>6400</v>
      </c>
      <c r="E19" s="104" t="s">
        <v>1436</v>
      </c>
      <c r="F19" s="93">
        <v>20107</v>
      </c>
    </row>
    <row r="20" spans="1:6" s="96" customFormat="1" ht="28.5" customHeight="1">
      <c r="A20" s="97">
        <v>16</v>
      </c>
      <c r="B20" s="97"/>
      <c r="C20" s="103" t="s">
        <v>234</v>
      </c>
      <c r="D20" s="99">
        <v>800</v>
      </c>
      <c r="E20" s="104"/>
      <c r="F20" s="93">
        <v>20110</v>
      </c>
    </row>
    <row r="21" spans="1:6" s="96" customFormat="1" ht="28.5" customHeight="1">
      <c r="A21" s="97">
        <v>17</v>
      </c>
      <c r="B21" s="97"/>
      <c r="C21" s="106" t="s">
        <v>235</v>
      </c>
      <c r="D21" s="99">
        <v>200</v>
      </c>
      <c r="E21" s="104"/>
      <c r="F21" s="93">
        <v>20111</v>
      </c>
    </row>
    <row r="22" spans="1:6" s="96" customFormat="1" ht="28.5" customHeight="1">
      <c r="A22" s="97">
        <v>18</v>
      </c>
      <c r="B22" s="97"/>
      <c r="C22" s="103" t="s">
        <v>236</v>
      </c>
      <c r="D22" s="111">
        <v>100</v>
      </c>
      <c r="E22" s="104"/>
      <c r="F22" s="93">
        <v>20113</v>
      </c>
    </row>
    <row r="23" spans="1:6" s="96" customFormat="1" ht="28.5" customHeight="1">
      <c r="A23" s="97">
        <v>19</v>
      </c>
      <c r="B23" s="97"/>
      <c r="C23" s="103" t="s">
        <v>237</v>
      </c>
      <c r="D23" s="99">
        <v>100</v>
      </c>
      <c r="E23" s="104"/>
      <c r="F23" s="93">
        <v>20132</v>
      </c>
    </row>
    <row r="24" spans="1:6" s="96" customFormat="1" ht="28.5" customHeight="1">
      <c r="A24" s="97">
        <v>20</v>
      </c>
      <c r="B24" s="97"/>
      <c r="C24" s="103" t="s">
        <v>238</v>
      </c>
      <c r="D24" s="99">
        <v>200</v>
      </c>
      <c r="E24" s="104"/>
      <c r="F24" s="93">
        <v>20132</v>
      </c>
    </row>
    <row r="25" spans="1:6" s="96" customFormat="1" ht="28.5" customHeight="1">
      <c r="A25" s="97">
        <v>21</v>
      </c>
      <c r="B25" s="97"/>
      <c r="C25" s="103" t="s">
        <v>239</v>
      </c>
      <c r="D25" s="99">
        <v>150</v>
      </c>
      <c r="E25" s="104" t="s">
        <v>240</v>
      </c>
      <c r="F25" s="93"/>
    </row>
    <row r="26" spans="1:6" s="96" customFormat="1" ht="28.5" customHeight="1">
      <c r="A26" s="97">
        <v>22</v>
      </c>
      <c r="B26" s="97"/>
      <c r="C26" s="103" t="s">
        <v>241</v>
      </c>
      <c r="D26" s="99">
        <v>100</v>
      </c>
      <c r="E26" s="104" t="s">
        <v>242</v>
      </c>
      <c r="F26" s="93">
        <v>20306</v>
      </c>
    </row>
    <row r="27" spans="1:10" s="96" customFormat="1" ht="306.75" customHeight="1">
      <c r="A27" s="97">
        <v>23</v>
      </c>
      <c r="B27" s="97"/>
      <c r="C27" s="103" t="s">
        <v>243</v>
      </c>
      <c r="D27" s="99">
        <v>26826</v>
      </c>
      <c r="E27" s="104" t="s">
        <v>1443</v>
      </c>
      <c r="F27" s="93">
        <v>20500</v>
      </c>
      <c r="G27" s="96" t="s">
        <v>244</v>
      </c>
      <c r="J27" s="96" t="s">
        <v>245</v>
      </c>
    </row>
    <row r="28" spans="1:6" s="96" customFormat="1" ht="28.5" customHeight="1">
      <c r="A28" s="97">
        <v>24</v>
      </c>
      <c r="B28" s="97"/>
      <c r="C28" s="103" t="s">
        <v>246</v>
      </c>
      <c r="D28" s="99">
        <v>95</v>
      </c>
      <c r="E28" s="104"/>
      <c r="F28" s="93">
        <v>20607</v>
      </c>
    </row>
    <row r="29" spans="1:6" s="96" customFormat="1" ht="28.5" customHeight="1">
      <c r="A29" s="97">
        <v>25</v>
      </c>
      <c r="B29" s="97"/>
      <c r="C29" s="103" t="s">
        <v>247</v>
      </c>
      <c r="D29" s="111">
        <v>140</v>
      </c>
      <c r="E29" s="104"/>
      <c r="F29" s="93">
        <v>20607</v>
      </c>
    </row>
    <row r="30" spans="1:6" s="96" customFormat="1" ht="28.5" customHeight="1">
      <c r="A30" s="97">
        <v>26</v>
      </c>
      <c r="B30" s="103">
        <v>207</v>
      </c>
      <c r="C30" s="103" t="s">
        <v>248</v>
      </c>
      <c r="D30" s="111">
        <v>100</v>
      </c>
      <c r="E30" s="107" t="s">
        <v>249</v>
      </c>
      <c r="F30" s="94">
        <v>20701</v>
      </c>
    </row>
    <row r="31" spans="1:10" s="96" customFormat="1" ht="195" customHeight="1">
      <c r="A31" s="97">
        <v>27</v>
      </c>
      <c r="B31" s="97"/>
      <c r="C31" s="103" t="s">
        <v>250</v>
      </c>
      <c r="D31" s="111">
        <v>8904</v>
      </c>
      <c r="E31" s="107" t="s">
        <v>315</v>
      </c>
      <c r="F31" s="94">
        <v>20800</v>
      </c>
      <c r="G31" s="96" t="s">
        <v>251</v>
      </c>
      <c r="J31" s="112" t="s">
        <v>304</v>
      </c>
    </row>
    <row r="32" spans="1:16" s="96" customFormat="1" ht="114.75" customHeight="1">
      <c r="A32" s="97">
        <v>28</v>
      </c>
      <c r="B32" s="103">
        <v>208</v>
      </c>
      <c r="C32" s="103" t="s">
        <v>252</v>
      </c>
      <c r="D32" s="111">
        <v>63348</v>
      </c>
      <c r="E32" s="107" t="s">
        <v>253</v>
      </c>
      <c r="F32" s="94">
        <v>20800</v>
      </c>
      <c r="G32" s="96" t="s">
        <v>254</v>
      </c>
      <c r="K32" s="113"/>
      <c r="L32" s="114"/>
      <c r="M32" s="115"/>
      <c r="N32" s="116"/>
      <c r="O32" s="117"/>
      <c r="P32" s="115"/>
    </row>
    <row r="33" spans="1:16" s="96" customFormat="1" ht="28.5" customHeight="1">
      <c r="A33" s="97">
        <v>29</v>
      </c>
      <c r="B33" s="103">
        <v>208</v>
      </c>
      <c r="C33" s="103" t="s">
        <v>255</v>
      </c>
      <c r="D33" s="111">
        <v>400</v>
      </c>
      <c r="E33" s="107" t="s">
        <v>256</v>
      </c>
      <c r="F33" s="94">
        <v>20800</v>
      </c>
      <c r="K33" s="118"/>
      <c r="L33" s="114"/>
      <c r="M33" s="115"/>
      <c r="N33" s="116"/>
      <c r="O33" s="117"/>
      <c r="P33" s="115"/>
    </row>
    <row r="34" spans="1:16" s="96" customFormat="1" ht="28.5" customHeight="1">
      <c r="A34" s="97">
        <v>30</v>
      </c>
      <c r="B34" s="103">
        <v>208</v>
      </c>
      <c r="C34" s="103" t="s">
        <v>257</v>
      </c>
      <c r="D34" s="111">
        <v>600</v>
      </c>
      <c r="E34" s="107" t="s">
        <v>258</v>
      </c>
      <c r="F34" s="94">
        <v>20800</v>
      </c>
      <c r="G34" s="96" t="s">
        <v>259</v>
      </c>
      <c r="K34" s="118"/>
      <c r="L34" s="114"/>
      <c r="M34" s="115"/>
      <c r="N34" s="116"/>
      <c r="O34" s="117"/>
      <c r="P34" s="115"/>
    </row>
    <row r="35" spans="1:6" s="96" customFormat="1" ht="28.5" customHeight="1">
      <c r="A35" s="97">
        <v>31</v>
      </c>
      <c r="B35" s="97"/>
      <c r="C35" s="103" t="s">
        <v>260</v>
      </c>
      <c r="D35" s="111">
        <v>800</v>
      </c>
      <c r="E35" s="107"/>
      <c r="F35" s="94">
        <v>20801</v>
      </c>
    </row>
    <row r="36" spans="1:6" s="96" customFormat="1" ht="28.5" customHeight="1">
      <c r="A36" s="97">
        <v>32</v>
      </c>
      <c r="B36" s="97"/>
      <c r="C36" s="103" t="s">
        <v>261</v>
      </c>
      <c r="D36" s="111">
        <v>380</v>
      </c>
      <c r="E36" s="104"/>
      <c r="F36" s="93">
        <v>20811</v>
      </c>
    </row>
    <row r="37" spans="1:7" s="96" customFormat="1" ht="252.75" customHeight="1">
      <c r="A37" s="97">
        <v>33</v>
      </c>
      <c r="B37" s="97"/>
      <c r="C37" s="103" t="s">
        <v>262</v>
      </c>
      <c r="D37" s="111">
        <v>56311</v>
      </c>
      <c r="E37" s="107" t="s">
        <v>23</v>
      </c>
      <c r="F37" s="94">
        <v>21000</v>
      </c>
      <c r="G37" s="96" t="s">
        <v>305</v>
      </c>
    </row>
    <row r="38" spans="1:6" s="96" customFormat="1" ht="28.5" customHeight="1">
      <c r="A38" s="97">
        <v>34</v>
      </c>
      <c r="B38" s="97"/>
      <c r="C38" s="105" t="s">
        <v>263</v>
      </c>
      <c r="D38" s="99">
        <v>1500</v>
      </c>
      <c r="E38" s="104" t="s">
        <v>264</v>
      </c>
      <c r="F38" s="93">
        <v>21007</v>
      </c>
    </row>
    <row r="39" spans="1:6" s="96" customFormat="1" ht="28.5" customHeight="1">
      <c r="A39" s="97">
        <v>35</v>
      </c>
      <c r="B39" s="97"/>
      <c r="C39" s="103" t="s">
        <v>265</v>
      </c>
      <c r="D39" s="99">
        <v>6000</v>
      </c>
      <c r="E39" s="104" t="s">
        <v>266</v>
      </c>
      <c r="F39" s="93">
        <v>21103</v>
      </c>
    </row>
    <row r="40" spans="1:6" s="96" customFormat="1" ht="28.5" customHeight="1">
      <c r="A40" s="97">
        <v>36</v>
      </c>
      <c r="B40" s="97"/>
      <c r="C40" s="103" t="s">
        <v>267</v>
      </c>
      <c r="D40" s="99">
        <v>5000</v>
      </c>
      <c r="E40" s="104"/>
      <c r="F40" s="93">
        <v>21201</v>
      </c>
    </row>
    <row r="41" spans="1:6" s="96" customFormat="1" ht="28.5" customHeight="1">
      <c r="A41" s="97">
        <v>37</v>
      </c>
      <c r="B41" s="97"/>
      <c r="C41" s="105" t="s">
        <v>268</v>
      </c>
      <c r="D41" s="119">
        <v>1150</v>
      </c>
      <c r="E41" s="109" t="s">
        <v>1437</v>
      </c>
      <c r="F41" s="120">
        <v>21202</v>
      </c>
    </row>
    <row r="42" spans="1:6" s="96" customFormat="1" ht="28.5" customHeight="1">
      <c r="A42" s="97">
        <v>38</v>
      </c>
      <c r="B42" s="103">
        <v>212</v>
      </c>
      <c r="C42" s="103" t="s">
        <v>269</v>
      </c>
      <c r="D42" s="111">
        <v>100</v>
      </c>
      <c r="E42" s="104"/>
      <c r="F42" s="94">
        <v>21203</v>
      </c>
    </row>
    <row r="43" spans="1:6" s="96" customFormat="1" ht="91.5" customHeight="1">
      <c r="A43" s="97">
        <v>39</v>
      </c>
      <c r="B43" s="97"/>
      <c r="C43" s="103" t="s">
        <v>270</v>
      </c>
      <c r="D43" s="99">
        <v>2275</v>
      </c>
      <c r="E43" s="104" t="s">
        <v>1438</v>
      </c>
      <c r="F43" s="93">
        <v>21301</v>
      </c>
    </row>
    <row r="44" spans="1:6" s="96" customFormat="1" ht="28.5" customHeight="1">
      <c r="A44" s="97">
        <v>40</v>
      </c>
      <c r="B44" s="97"/>
      <c r="C44" s="103" t="s">
        <v>271</v>
      </c>
      <c r="D44" s="99">
        <v>1000</v>
      </c>
      <c r="E44" s="104" t="s">
        <v>1439</v>
      </c>
      <c r="F44" s="93"/>
    </row>
    <row r="45" spans="1:6" s="96" customFormat="1" ht="28.5" customHeight="1">
      <c r="A45" s="97">
        <v>41</v>
      </c>
      <c r="B45" s="97"/>
      <c r="C45" s="103" t="s">
        <v>272</v>
      </c>
      <c r="D45" s="99">
        <v>150</v>
      </c>
      <c r="E45" s="104"/>
      <c r="F45" s="93"/>
    </row>
    <row r="46" spans="1:6" s="96" customFormat="1" ht="28.5" customHeight="1">
      <c r="A46" s="97">
        <v>42</v>
      </c>
      <c r="B46" s="97"/>
      <c r="C46" s="98" t="s">
        <v>273</v>
      </c>
      <c r="D46" s="111">
        <v>180</v>
      </c>
      <c r="E46" s="104"/>
      <c r="F46" s="93">
        <v>21301</v>
      </c>
    </row>
    <row r="47" spans="1:10" s="96" customFormat="1" ht="28.5" customHeight="1">
      <c r="A47" s="97">
        <v>43</v>
      </c>
      <c r="B47" s="97"/>
      <c r="C47" s="98" t="s">
        <v>274</v>
      </c>
      <c r="D47" s="111">
        <v>500</v>
      </c>
      <c r="E47" s="104"/>
      <c r="F47" s="93">
        <v>21301</v>
      </c>
      <c r="J47" s="96" t="s">
        <v>309</v>
      </c>
    </row>
    <row r="48" spans="1:6" s="96" customFormat="1" ht="28.5" customHeight="1">
      <c r="A48" s="97">
        <v>44</v>
      </c>
      <c r="B48" s="103"/>
      <c r="C48" s="105" t="s">
        <v>275</v>
      </c>
      <c r="D48" s="108">
        <v>483</v>
      </c>
      <c r="E48" s="109"/>
      <c r="F48" s="110">
        <v>21301</v>
      </c>
    </row>
    <row r="49" spans="1:7" s="96" customFormat="1" ht="28.5" customHeight="1">
      <c r="A49" s="97">
        <v>45</v>
      </c>
      <c r="B49" s="103">
        <v>213</v>
      </c>
      <c r="C49" s="103" t="s">
        <v>277</v>
      </c>
      <c r="D49" s="111">
        <v>2200</v>
      </c>
      <c r="E49" s="107" t="s">
        <v>278</v>
      </c>
      <c r="F49" s="94">
        <v>21306</v>
      </c>
      <c r="G49" s="96" t="s">
        <v>310</v>
      </c>
    </row>
    <row r="50" spans="1:7" s="96" customFormat="1" ht="28.5" customHeight="1">
      <c r="A50" s="97">
        <v>46</v>
      </c>
      <c r="B50" s="97"/>
      <c r="C50" s="103" t="s">
        <v>279</v>
      </c>
      <c r="D50" s="99">
        <v>14000</v>
      </c>
      <c r="E50" s="104" t="s">
        <v>280</v>
      </c>
      <c r="F50" s="93">
        <v>21307</v>
      </c>
      <c r="G50" s="96" t="s">
        <v>281</v>
      </c>
    </row>
    <row r="51" spans="1:6" s="96" customFormat="1" ht="28.5" customHeight="1">
      <c r="A51" s="97">
        <v>47</v>
      </c>
      <c r="B51" s="97"/>
      <c r="C51" s="103" t="s">
        <v>282</v>
      </c>
      <c r="D51" s="99">
        <v>622</v>
      </c>
      <c r="E51" s="104"/>
      <c r="F51" s="93">
        <v>21399</v>
      </c>
    </row>
    <row r="52" spans="1:6" s="96" customFormat="1" ht="28.5" customHeight="1">
      <c r="A52" s="97">
        <v>48</v>
      </c>
      <c r="B52" s="97"/>
      <c r="C52" s="105" t="s">
        <v>283</v>
      </c>
      <c r="D52" s="99">
        <v>1200</v>
      </c>
      <c r="E52" s="104" t="s">
        <v>284</v>
      </c>
      <c r="F52" s="93">
        <v>21401</v>
      </c>
    </row>
    <row r="53" spans="1:6" s="96" customFormat="1" ht="39.75" customHeight="1">
      <c r="A53" s="97">
        <v>49</v>
      </c>
      <c r="B53" s="97"/>
      <c r="C53" s="105" t="s">
        <v>285</v>
      </c>
      <c r="D53" s="99">
        <v>442</v>
      </c>
      <c r="E53" s="104" t="s">
        <v>286</v>
      </c>
      <c r="F53" s="93">
        <v>21499</v>
      </c>
    </row>
    <row r="54" spans="1:6" s="96" customFormat="1" ht="36" customHeight="1">
      <c r="A54" s="97">
        <v>50</v>
      </c>
      <c r="B54" s="97"/>
      <c r="C54" s="103" t="s">
        <v>287</v>
      </c>
      <c r="D54" s="99">
        <v>4000</v>
      </c>
      <c r="E54" s="104" t="s">
        <v>1440</v>
      </c>
      <c r="F54" s="93">
        <v>21499</v>
      </c>
    </row>
    <row r="55" spans="1:6" s="96" customFormat="1" ht="28.5" customHeight="1">
      <c r="A55" s="97">
        <v>51</v>
      </c>
      <c r="B55" s="97">
        <v>201</v>
      </c>
      <c r="C55" s="103" t="s">
        <v>288</v>
      </c>
      <c r="D55" s="99">
        <v>180</v>
      </c>
      <c r="E55" s="104" t="s">
        <v>1441</v>
      </c>
      <c r="F55" s="93">
        <v>21799</v>
      </c>
    </row>
    <row r="56" spans="1:6" s="96" customFormat="1" ht="28.5" customHeight="1">
      <c r="A56" s="97">
        <v>52</v>
      </c>
      <c r="B56" s="97"/>
      <c r="C56" s="105" t="s">
        <v>289</v>
      </c>
      <c r="D56" s="99">
        <v>500</v>
      </c>
      <c r="E56" s="104"/>
      <c r="F56" s="93">
        <v>22001</v>
      </c>
    </row>
    <row r="57" spans="1:6" s="96" customFormat="1" ht="28.5" customHeight="1">
      <c r="A57" s="97">
        <v>53</v>
      </c>
      <c r="B57" s="103"/>
      <c r="C57" s="103" t="s">
        <v>290</v>
      </c>
      <c r="D57" s="111">
        <v>9850</v>
      </c>
      <c r="E57" s="107"/>
      <c r="F57" s="94">
        <v>22102</v>
      </c>
    </row>
    <row r="58" spans="1:6" s="96" customFormat="1" ht="28.5" customHeight="1">
      <c r="A58" s="97">
        <v>54</v>
      </c>
      <c r="B58" s="97"/>
      <c r="C58" s="103" t="s">
        <v>120</v>
      </c>
      <c r="D58" s="111">
        <v>5000</v>
      </c>
      <c r="E58" s="104"/>
      <c r="F58" s="93">
        <v>22700</v>
      </c>
    </row>
    <row r="59" spans="1:11" s="96" customFormat="1" ht="187.5" customHeight="1">
      <c r="A59" s="97">
        <v>55</v>
      </c>
      <c r="B59" s="97"/>
      <c r="C59" s="105" t="s">
        <v>291</v>
      </c>
      <c r="D59" s="99">
        <v>15500</v>
      </c>
      <c r="E59" s="104" t="s">
        <v>37</v>
      </c>
      <c r="F59" s="94">
        <v>22999</v>
      </c>
      <c r="K59" s="121" t="s">
        <v>293</v>
      </c>
    </row>
    <row r="60" spans="1:6" s="96" customFormat="1" ht="28.5" customHeight="1">
      <c r="A60" s="97">
        <v>56</v>
      </c>
      <c r="B60" s="97"/>
      <c r="C60" s="105" t="s">
        <v>294</v>
      </c>
      <c r="D60" s="99">
        <v>500</v>
      </c>
      <c r="E60" s="104"/>
      <c r="F60" s="122"/>
    </row>
    <row r="61" spans="1:6" s="96" customFormat="1" ht="28.5" customHeight="1">
      <c r="A61" s="97">
        <v>57</v>
      </c>
      <c r="B61" s="97"/>
      <c r="C61" s="105" t="s">
        <v>295</v>
      </c>
      <c r="D61" s="99">
        <v>300</v>
      </c>
      <c r="E61" s="104" t="s">
        <v>296</v>
      </c>
      <c r="F61" s="122"/>
    </row>
    <row r="62" spans="1:6" s="96" customFormat="1" ht="28.5" customHeight="1">
      <c r="A62" s="97">
        <v>58</v>
      </c>
      <c r="B62" s="97"/>
      <c r="C62" s="105" t="s">
        <v>297</v>
      </c>
      <c r="D62" s="99">
        <v>500</v>
      </c>
      <c r="E62" s="104"/>
      <c r="F62" s="122"/>
    </row>
    <row r="63" spans="1:6" s="96" customFormat="1" ht="28.5" customHeight="1">
      <c r="A63" s="97">
        <v>59</v>
      </c>
      <c r="B63" s="97"/>
      <c r="C63" s="105" t="s">
        <v>298</v>
      </c>
      <c r="D63" s="99">
        <v>100</v>
      </c>
      <c r="E63" s="104"/>
      <c r="F63" s="122"/>
    </row>
    <row r="64" spans="1:6" s="96" customFormat="1" ht="28.5" customHeight="1">
      <c r="A64" s="97">
        <v>60</v>
      </c>
      <c r="B64" s="97"/>
      <c r="C64" s="105" t="s">
        <v>299</v>
      </c>
      <c r="D64" s="99">
        <v>500</v>
      </c>
      <c r="E64" s="104"/>
      <c r="F64" s="122"/>
    </row>
    <row r="65" spans="1:6" s="96" customFormat="1" ht="51" customHeight="1">
      <c r="A65" s="97">
        <v>61</v>
      </c>
      <c r="B65" s="97"/>
      <c r="C65" s="105" t="s">
        <v>300</v>
      </c>
      <c r="D65" s="99">
        <v>160</v>
      </c>
      <c r="E65" s="104"/>
      <c r="F65" s="122"/>
    </row>
    <row r="66" spans="1:6" s="96" customFormat="1" ht="32.25" customHeight="1">
      <c r="A66" s="97">
        <v>62</v>
      </c>
      <c r="B66" s="97"/>
      <c r="C66" s="105" t="s">
        <v>1442</v>
      </c>
      <c r="D66" s="99">
        <v>280</v>
      </c>
      <c r="E66" s="104"/>
      <c r="F66" s="122"/>
    </row>
    <row r="67" spans="1:6" s="96" customFormat="1" ht="32.25" customHeight="1">
      <c r="A67" s="97">
        <v>63</v>
      </c>
      <c r="B67" s="97"/>
      <c r="C67" s="244" t="s">
        <v>24</v>
      </c>
      <c r="D67" s="245">
        <v>1000</v>
      </c>
      <c r="E67" s="246"/>
      <c r="F67" s="122"/>
    </row>
    <row r="68" spans="1:6" s="96" customFormat="1" ht="32.25" customHeight="1">
      <c r="A68" s="97">
        <v>64</v>
      </c>
      <c r="B68" s="97"/>
      <c r="C68" s="244" t="s">
        <v>25</v>
      </c>
      <c r="D68" s="245">
        <v>4200</v>
      </c>
      <c r="E68" s="246" t="s">
        <v>35</v>
      </c>
      <c r="F68" s="122"/>
    </row>
    <row r="69" spans="1:6" s="96" customFormat="1" ht="32.25" customHeight="1">
      <c r="A69" s="97">
        <v>65</v>
      </c>
      <c r="B69" s="97"/>
      <c r="C69" s="244" t="s">
        <v>26</v>
      </c>
      <c r="D69" s="245">
        <v>3000</v>
      </c>
      <c r="E69" s="247" t="s">
        <v>36</v>
      </c>
      <c r="F69" s="122"/>
    </row>
    <row r="70" spans="1:6" s="96" customFormat="1" ht="32.25" customHeight="1">
      <c r="A70" s="97">
        <v>66</v>
      </c>
      <c r="B70" s="97"/>
      <c r="C70" s="247" t="s">
        <v>27</v>
      </c>
      <c r="D70" s="245">
        <v>1500</v>
      </c>
      <c r="E70" s="247" t="s">
        <v>28</v>
      </c>
      <c r="F70" s="122"/>
    </row>
    <row r="71" spans="1:6" s="96" customFormat="1" ht="32.25" customHeight="1">
      <c r="A71" s="97">
        <v>67</v>
      </c>
      <c r="B71" s="97"/>
      <c r="C71" s="248" t="s">
        <v>29</v>
      </c>
      <c r="D71" s="245">
        <v>1600</v>
      </c>
      <c r="E71" s="247"/>
      <c r="F71" s="122"/>
    </row>
    <row r="72" spans="1:6" s="96" customFormat="1" ht="32.25" customHeight="1">
      <c r="A72" s="97">
        <v>68</v>
      </c>
      <c r="B72" s="97"/>
      <c r="C72" s="248" t="s">
        <v>30</v>
      </c>
      <c r="D72" s="245">
        <v>2000</v>
      </c>
      <c r="E72" s="247" t="s">
        <v>31</v>
      </c>
      <c r="F72" s="122"/>
    </row>
    <row r="73" spans="1:6" s="96" customFormat="1" ht="32.25" customHeight="1">
      <c r="A73" s="97">
        <v>69</v>
      </c>
      <c r="B73" s="97"/>
      <c r="C73" s="248" t="s">
        <v>32</v>
      </c>
      <c r="D73" s="245">
        <v>500</v>
      </c>
      <c r="E73" s="247"/>
      <c r="F73" s="122"/>
    </row>
    <row r="74" spans="1:6" s="96" customFormat="1" ht="32.25" customHeight="1">
      <c r="A74" s="97">
        <v>70</v>
      </c>
      <c r="B74" s="97"/>
      <c r="C74" s="249" t="s">
        <v>33</v>
      </c>
      <c r="D74" s="250">
        <v>350</v>
      </c>
      <c r="E74" s="251"/>
      <c r="F74" s="122"/>
    </row>
    <row r="75" spans="1:6" s="96" customFormat="1" ht="32.25" customHeight="1">
      <c r="A75" s="97">
        <v>71</v>
      </c>
      <c r="B75" s="97"/>
      <c r="C75" s="249" t="s">
        <v>34</v>
      </c>
      <c r="D75" s="250">
        <v>500</v>
      </c>
      <c r="E75" s="251"/>
      <c r="F75" s="122"/>
    </row>
    <row r="76" spans="1:5" ht="28.5" customHeight="1">
      <c r="A76" s="97"/>
      <c r="B76" s="123"/>
      <c r="C76" s="124" t="s">
        <v>123</v>
      </c>
      <c r="D76" s="99">
        <f>SUM(D5:D75)</f>
        <v>259946</v>
      </c>
      <c r="E76" s="104"/>
    </row>
    <row r="77" spans="3:4" ht="14.25">
      <c r="C77" s="87"/>
      <c r="D77" s="126"/>
    </row>
    <row r="78" spans="3:4" ht="14.25">
      <c r="C78" s="87"/>
      <c r="D78" s="126"/>
    </row>
  </sheetData>
  <sheetProtection/>
  <mergeCells count="1">
    <mergeCell ref="A2:E2"/>
  </mergeCells>
  <printOptions horizontalCentered="1"/>
  <pageMargins left="0.3541666666666667" right="0.3541666666666667" top="0.66875" bottom="0.4722222222222222" header="0.5118055555555555" footer="0.3145833333333333"/>
  <pageSetup firstPageNumber="13" useFirstPageNumber="1" horizontalDpi="600" verticalDpi="600" orientation="portrait" paperSize="9" r:id="rId1"/>
  <headerFooter alignWithMargins="0">
    <oddHeader>&amp;R&amp;"宋体"&amp;11附表4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D21"/>
  <sheetViews>
    <sheetView workbookViewId="0" topLeftCell="A1">
      <selection activeCell="A24" sqref="A24"/>
    </sheetView>
  </sheetViews>
  <sheetFormatPr defaultColWidth="9.00390625" defaultRowHeight="13.5"/>
  <cols>
    <col min="1" max="1" width="49.625" style="46" customWidth="1"/>
    <col min="2" max="2" width="15.625" style="46" customWidth="1"/>
    <col min="3" max="3" width="49.625" style="46" customWidth="1"/>
    <col min="4" max="4" width="15.625" style="46" customWidth="1"/>
    <col min="5" max="16384" width="9.00390625" style="46" customWidth="1"/>
  </cols>
  <sheetData>
    <row r="1" spans="1:4" ht="25.5" customHeight="1">
      <c r="A1" s="281" t="s">
        <v>171</v>
      </c>
      <c r="B1" s="281"/>
      <c r="C1" s="281"/>
      <c r="D1" s="281"/>
    </row>
    <row r="2" spans="1:4" ht="25.5" customHeight="1">
      <c r="A2" s="47"/>
      <c r="B2" s="48"/>
      <c r="C2" s="48"/>
      <c r="D2" s="49" t="s">
        <v>44</v>
      </c>
    </row>
    <row r="3" spans="1:4" ht="21" customHeight="1">
      <c r="A3" s="282" t="s">
        <v>125</v>
      </c>
      <c r="B3" s="283"/>
      <c r="C3" s="282" t="s">
        <v>126</v>
      </c>
      <c r="D3" s="284"/>
    </row>
    <row r="4" spans="1:4" ht="21" customHeight="1">
      <c r="A4" s="50" t="s">
        <v>127</v>
      </c>
      <c r="B4" s="51" t="s">
        <v>128</v>
      </c>
      <c r="C4" s="50" t="s">
        <v>127</v>
      </c>
      <c r="D4" s="51" t="s">
        <v>128</v>
      </c>
    </row>
    <row r="5" spans="1:4" ht="21" customHeight="1">
      <c r="A5" s="52" t="s">
        <v>40</v>
      </c>
      <c r="B5" s="71">
        <v>75000</v>
      </c>
      <c r="C5" s="52" t="s">
        <v>172</v>
      </c>
      <c r="D5" s="71">
        <f>SUM(D6:D9)</f>
        <v>58500</v>
      </c>
    </row>
    <row r="6" spans="1:4" ht="21" customHeight="1">
      <c r="A6" s="52" t="s">
        <v>41</v>
      </c>
      <c r="B6" s="71">
        <v>700</v>
      </c>
      <c r="C6" s="52" t="s">
        <v>173</v>
      </c>
      <c r="D6" s="71">
        <v>57500</v>
      </c>
    </row>
    <row r="7" spans="1:4" ht="21" customHeight="1">
      <c r="A7" s="54"/>
      <c r="B7" s="54"/>
      <c r="C7" s="52" t="s">
        <v>174</v>
      </c>
      <c r="D7" s="71"/>
    </row>
    <row r="8" spans="1:4" ht="21" customHeight="1">
      <c r="A8" s="54"/>
      <c r="B8" s="54"/>
      <c r="C8" s="52" t="s">
        <v>175</v>
      </c>
      <c r="D8" s="71">
        <v>300</v>
      </c>
    </row>
    <row r="9" spans="1:4" ht="21" customHeight="1">
      <c r="A9" s="52"/>
      <c r="B9" s="71"/>
      <c r="C9" s="52" t="s">
        <v>176</v>
      </c>
      <c r="D9" s="71">
        <v>700</v>
      </c>
    </row>
    <row r="10" spans="1:4" ht="21" customHeight="1">
      <c r="A10" s="54"/>
      <c r="B10" s="72"/>
      <c r="C10" s="55"/>
      <c r="D10" s="71">
        <f>SUM(D11)</f>
        <v>0</v>
      </c>
    </row>
    <row r="11" spans="1:4" ht="21" customHeight="1">
      <c r="A11" s="54"/>
      <c r="B11" s="72"/>
      <c r="C11" s="56"/>
      <c r="D11" s="71"/>
    </row>
    <row r="12" spans="1:4" ht="21" customHeight="1">
      <c r="A12" s="57"/>
      <c r="B12" s="71"/>
      <c r="C12" s="55"/>
      <c r="D12" s="71">
        <f>SUM(D13)</f>
        <v>0</v>
      </c>
    </row>
    <row r="13" spans="1:4" ht="21" customHeight="1">
      <c r="A13" s="57"/>
      <c r="B13" s="71"/>
      <c r="C13" s="56"/>
      <c r="D13" s="71"/>
    </row>
    <row r="14" spans="1:4" ht="21" customHeight="1">
      <c r="A14" s="58" t="s">
        <v>177</v>
      </c>
      <c r="B14" s="71">
        <f>SUM(B5:B13)</f>
        <v>75700</v>
      </c>
      <c r="C14" s="58" t="s">
        <v>178</v>
      </c>
      <c r="D14" s="71">
        <f>SUM(D5,D10,D12)</f>
        <v>58500</v>
      </c>
    </row>
    <row r="15" spans="1:4" ht="21" customHeight="1">
      <c r="A15" s="59" t="s">
        <v>179</v>
      </c>
      <c r="B15" s="71"/>
      <c r="C15" s="59" t="s">
        <v>180</v>
      </c>
      <c r="D15" s="71"/>
    </row>
    <row r="16" spans="1:4" ht="21" customHeight="1">
      <c r="A16" s="53" t="s">
        <v>181</v>
      </c>
      <c r="B16" s="71"/>
      <c r="C16" s="53" t="s">
        <v>182</v>
      </c>
      <c r="D16" s="71">
        <v>200</v>
      </c>
    </row>
    <row r="17" spans="1:4" ht="21" customHeight="1">
      <c r="A17" s="53" t="s">
        <v>183</v>
      </c>
      <c r="B17" s="71"/>
      <c r="C17" s="53" t="s">
        <v>184</v>
      </c>
      <c r="D17" s="71"/>
    </row>
    <row r="18" spans="1:4" ht="21" customHeight="1">
      <c r="A18" s="53" t="s">
        <v>185</v>
      </c>
      <c r="B18" s="71"/>
      <c r="C18" s="53" t="s">
        <v>186</v>
      </c>
      <c r="D18" s="71">
        <v>200</v>
      </c>
    </row>
    <row r="19" spans="1:4" ht="21" customHeight="1">
      <c r="A19" s="53" t="s">
        <v>187</v>
      </c>
      <c r="B19" s="71"/>
      <c r="C19" s="53" t="s">
        <v>188</v>
      </c>
      <c r="D19" s="71">
        <v>17000</v>
      </c>
    </row>
    <row r="20" spans="1:4" ht="21" customHeight="1">
      <c r="A20" s="53" t="s">
        <v>189</v>
      </c>
      <c r="B20" s="71"/>
      <c r="C20" s="53" t="s">
        <v>190</v>
      </c>
      <c r="D20" s="71"/>
    </row>
    <row r="21" spans="1:4" ht="21" customHeight="1">
      <c r="A21" s="58" t="s">
        <v>155</v>
      </c>
      <c r="B21" s="71">
        <f>SUM(B14,B16,B19,B20)</f>
        <v>75700</v>
      </c>
      <c r="C21" s="58" t="s">
        <v>156</v>
      </c>
      <c r="D21" s="71">
        <f>SUM(D14,D16,D19,D20)</f>
        <v>75700</v>
      </c>
    </row>
  </sheetData>
  <sheetProtection/>
  <mergeCells count="3">
    <mergeCell ref="A1:D1"/>
    <mergeCell ref="A3:B3"/>
    <mergeCell ref="C3:D3"/>
  </mergeCells>
  <printOptions horizontalCentered="1"/>
  <pageMargins left="0.55" right="0.55" top="0.9840277777777777" bottom="0.5902777777777778" header="0.5118055555555555" footer="0.5118055555555555"/>
  <pageSetup horizontalDpi="600" verticalDpi="600" orientation="landscape" paperSize="9" r:id="rId1"/>
  <headerFooter alignWithMargins="0">
    <oddHeader>&amp;R附表4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176"/>
  <sheetViews>
    <sheetView showZeros="0" workbookViewId="0" topLeftCell="A1">
      <selection activeCell="F30" sqref="F30"/>
    </sheetView>
  </sheetViews>
  <sheetFormatPr defaultColWidth="8.75390625" defaultRowHeight="13.5"/>
  <cols>
    <col min="1" max="1" width="44.125" style="160" customWidth="1"/>
    <col min="2" max="2" width="28.00390625" style="149" customWidth="1"/>
    <col min="3" max="16384" width="8.75390625" style="150" customWidth="1"/>
  </cols>
  <sheetData>
    <row r="1" ht="19.5" customHeight="1">
      <c r="A1" s="148"/>
    </row>
    <row r="2" spans="1:2" s="151" customFormat="1" ht="27" customHeight="1">
      <c r="A2" s="285" t="s">
        <v>38</v>
      </c>
      <c r="B2" s="285"/>
    </row>
    <row r="3" spans="1:2" ht="18" customHeight="1">
      <c r="A3" s="286" t="s">
        <v>44</v>
      </c>
      <c r="B3" s="287"/>
    </row>
    <row r="4" spans="1:2" ht="15.75" customHeight="1">
      <c r="A4" s="288" t="s">
        <v>1339</v>
      </c>
      <c r="B4" s="290" t="s">
        <v>39</v>
      </c>
    </row>
    <row r="5" spans="1:2" ht="21" customHeight="1">
      <c r="A5" s="289"/>
      <c r="B5" s="291"/>
    </row>
    <row r="6" spans="1:2" ht="26.25" customHeight="1">
      <c r="A6" s="152" t="s">
        <v>40</v>
      </c>
      <c r="B6" s="153">
        <v>75000</v>
      </c>
    </row>
    <row r="7" spans="1:2" ht="26.25" customHeight="1">
      <c r="A7" s="152" t="s">
        <v>41</v>
      </c>
      <c r="B7" s="153">
        <v>700</v>
      </c>
    </row>
    <row r="8" spans="1:2" ht="26.25" customHeight="1">
      <c r="A8" s="154"/>
      <c r="B8" s="155"/>
    </row>
    <row r="9" spans="1:2" ht="26.25" customHeight="1">
      <c r="A9" s="154"/>
      <c r="B9" s="155"/>
    </row>
    <row r="10" spans="1:2" ht="31.5" customHeight="1">
      <c r="A10" s="156"/>
      <c r="B10" s="153"/>
    </row>
    <row r="11" spans="1:2" ht="31.5" customHeight="1">
      <c r="A11" s="156"/>
      <c r="B11" s="153"/>
    </row>
    <row r="12" spans="1:2" ht="26.25" customHeight="1">
      <c r="A12" s="157" t="s">
        <v>177</v>
      </c>
      <c r="B12" s="153">
        <f>SUM(B6:B11)</f>
        <v>75700</v>
      </c>
    </row>
    <row r="13" spans="1:2" ht="12.75">
      <c r="A13" s="158"/>
      <c r="B13" s="159"/>
    </row>
    <row r="14" spans="1:2" ht="12.75">
      <c r="A14" s="158"/>
      <c r="B14" s="159"/>
    </row>
    <row r="15" spans="1:2" ht="12.75">
      <c r="A15" s="158"/>
      <c r="B15" s="159"/>
    </row>
    <row r="16" spans="1:2" ht="12.75">
      <c r="A16" s="158"/>
      <c r="B16" s="159"/>
    </row>
    <row r="17" spans="1:2" ht="12.75">
      <c r="A17" s="158"/>
      <c r="B17" s="159"/>
    </row>
    <row r="18" spans="1:2" ht="12.75">
      <c r="A18" s="158"/>
      <c r="B18" s="159"/>
    </row>
    <row r="19" spans="1:2" ht="12.75">
      <c r="A19" s="158"/>
      <c r="B19" s="159"/>
    </row>
    <row r="20" spans="1:2" ht="12.75">
      <c r="A20" s="158"/>
      <c r="B20" s="159"/>
    </row>
    <row r="21" spans="1:2" ht="12.75">
      <c r="A21" s="158"/>
      <c r="B21" s="159"/>
    </row>
    <row r="22" spans="1:2" ht="12.75">
      <c r="A22" s="158"/>
      <c r="B22" s="159"/>
    </row>
    <row r="23" spans="1:2" ht="12.75">
      <c r="A23" s="158"/>
      <c r="B23" s="159"/>
    </row>
    <row r="24" spans="1:2" ht="12.75">
      <c r="A24" s="158"/>
      <c r="B24" s="159"/>
    </row>
    <row r="25" spans="1:2" ht="12.75">
      <c r="A25" s="158"/>
      <c r="B25" s="159"/>
    </row>
    <row r="26" spans="1:2" ht="12.75">
      <c r="A26" s="158"/>
      <c r="B26" s="159"/>
    </row>
    <row r="27" spans="1:2" ht="12.75">
      <c r="A27" s="158"/>
      <c r="B27" s="159"/>
    </row>
    <row r="28" spans="1:2" ht="12.75">
      <c r="A28" s="158"/>
      <c r="B28" s="159"/>
    </row>
    <row r="29" spans="1:2" ht="12.75">
      <c r="A29" s="158"/>
      <c r="B29" s="159"/>
    </row>
    <row r="30" spans="1:2" ht="12.75">
      <c r="A30" s="158"/>
      <c r="B30" s="159"/>
    </row>
    <row r="31" spans="1:2" ht="12.75">
      <c r="A31" s="158"/>
      <c r="B31" s="159"/>
    </row>
    <row r="32" spans="1:2" ht="12.75">
      <c r="A32" s="158"/>
      <c r="B32" s="159"/>
    </row>
    <row r="33" spans="1:2" ht="12.75">
      <c r="A33" s="158"/>
      <c r="B33" s="159"/>
    </row>
    <row r="34" spans="1:2" ht="12.75">
      <c r="A34" s="158"/>
      <c r="B34" s="159"/>
    </row>
    <row r="35" spans="1:2" ht="12.75">
      <c r="A35" s="158"/>
      <c r="B35" s="159"/>
    </row>
    <row r="36" spans="1:2" ht="12.75">
      <c r="A36" s="158"/>
      <c r="B36" s="159"/>
    </row>
    <row r="37" spans="1:2" ht="12.75">
      <c r="A37" s="158"/>
      <c r="B37" s="159"/>
    </row>
    <row r="38" spans="1:2" ht="12.75">
      <c r="A38" s="158"/>
      <c r="B38" s="159"/>
    </row>
    <row r="39" spans="1:2" ht="12.75">
      <c r="A39" s="158"/>
      <c r="B39" s="159"/>
    </row>
    <row r="40" spans="1:2" ht="12.75">
      <c r="A40" s="158"/>
      <c r="B40" s="159"/>
    </row>
    <row r="41" spans="1:2" ht="12.75">
      <c r="A41" s="158"/>
      <c r="B41" s="159"/>
    </row>
    <row r="42" spans="1:2" ht="12.75">
      <c r="A42" s="158"/>
      <c r="B42" s="159"/>
    </row>
    <row r="43" spans="1:2" ht="12.75">
      <c r="A43" s="158"/>
      <c r="B43" s="159"/>
    </row>
    <row r="44" spans="1:2" ht="12.75">
      <c r="A44" s="158"/>
      <c r="B44" s="159"/>
    </row>
    <row r="45" spans="1:2" ht="12.75">
      <c r="A45" s="158"/>
      <c r="B45" s="159"/>
    </row>
    <row r="46" spans="1:2" ht="12.75">
      <c r="A46" s="158"/>
      <c r="B46" s="159"/>
    </row>
    <row r="47" spans="1:2" ht="12.75">
      <c r="A47" s="158"/>
      <c r="B47" s="159"/>
    </row>
    <row r="48" spans="1:2" ht="12.75">
      <c r="A48" s="158"/>
      <c r="B48" s="159"/>
    </row>
    <row r="49" spans="1:2" ht="12.75">
      <c r="A49" s="158"/>
      <c r="B49" s="159"/>
    </row>
    <row r="50" spans="1:2" ht="12.75">
      <c r="A50" s="158"/>
      <c r="B50" s="159"/>
    </row>
    <row r="51" spans="1:2" ht="12.75">
      <c r="A51" s="158"/>
      <c r="B51" s="159"/>
    </row>
    <row r="52" spans="1:2" ht="12.75">
      <c r="A52" s="158"/>
      <c r="B52" s="159"/>
    </row>
    <row r="53" spans="1:2" ht="12.75">
      <c r="A53" s="158"/>
      <c r="B53" s="159"/>
    </row>
    <row r="54" spans="1:2" ht="12.75">
      <c r="A54" s="158"/>
      <c r="B54" s="159"/>
    </row>
    <row r="55" spans="1:2" ht="12.75">
      <c r="A55" s="158"/>
      <c r="B55" s="159"/>
    </row>
    <row r="56" spans="1:2" ht="12.75">
      <c r="A56" s="158"/>
      <c r="B56" s="159"/>
    </row>
    <row r="57" spans="1:2" ht="12.75">
      <c r="A57" s="158"/>
      <c r="B57" s="159"/>
    </row>
    <row r="58" spans="1:2" ht="12.75">
      <c r="A58" s="158"/>
      <c r="B58" s="159"/>
    </row>
    <row r="59" spans="1:2" ht="12.75">
      <c r="A59" s="158"/>
      <c r="B59" s="159"/>
    </row>
    <row r="60" spans="1:2" ht="12.75">
      <c r="A60" s="158"/>
      <c r="B60" s="159"/>
    </row>
    <row r="61" spans="1:2" ht="12.75">
      <c r="A61" s="158"/>
      <c r="B61" s="159"/>
    </row>
    <row r="62" spans="1:2" ht="12.75">
      <c r="A62" s="158"/>
      <c r="B62" s="159"/>
    </row>
    <row r="63" spans="1:2" ht="12.75">
      <c r="A63" s="158"/>
      <c r="B63" s="159"/>
    </row>
    <row r="64" spans="1:2" ht="12.75">
      <c r="A64" s="158"/>
      <c r="B64" s="159"/>
    </row>
    <row r="65" spans="1:2" ht="12.75">
      <c r="A65" s="158"/>
      <c r="B65" s="159"/>
    </row>
    <row r="66" spans="1:2" ht="12.75">
      <c r="A66" s="158"/>
      <c r="B66" s="159"/>
    </row>
    <row r="67" spans="1:2" ht="12.75">
      <c r="A67" s="158"/>
      <c r="B67" s="159"/>
    </row>
    <row r="68" spans="1:2" ht="12.75">
      <c r="A68" s="158"/>
      <c r="B68" s="159"/>
    </row>
    <row r="69" spans="1:2" ht="12.75">
      <c r="A69" s="158"/>
      <c r="B69" s="159"/>
    </row>
    <row r="70" spans="1:2" ht="12.75">
      <c r="A70" s="158"/>
      <c r="B70" s="159"/>
    </row>
    <row r="71" spans="1:2" ht="12.75">
      <c r="A71" s="158"/>
      <c r="B71" s="159"/>
    </row>
    <row r="72" spans="1:2" ht="12.75">
      <c r="A72" s="158"/>
      <c r="B72" s="159"/>
    </row>
    <row r="73" spans="1:2" ht="12.75">
      <c r="A73" s="158"/>
      <c r="B73" s="159"/>
    </row>
    <row r="74" spans="1:2" ht="12.75">
      <c r="A74" s="158"/>
      <c r="B74" s="159"/>
    </row>
    <row r="75" spans="1:2" ht="12.75">
      <c r="A75" s="158"/>
      <c r="B75" s="159"/>
    </row>
    <row r="76" spans="1:2" ht="12.75">
      <c r="A76" s="158"/>
      <c r="B76" s="159"/>
    </row>
    <row r="77" spans="1:2" ht="12.75">
      <c r="A77" s="158"/>
      <c r="B77" s="159"/>
    </row>
    <row r="78" spans="1:2" ht="12.75">
      <c r="A78" s="158"/>
      <c r="B78" s="159"/>
    </row>
    <row r="79" spans="1:2" ht="12.75">
      <c r="A79" s="158"/>
      <c r="B79" s="159"/>
    </row>
    <row r="80" spans="1:2" ht="12.75">
      <c r="A80" s="158"/>
      <c r="B80" s="159"/>
    </row>
    <row r="81" spans="1:2" ht="12.75">
      <c r="A81" s="158"/>
      <c r="B81" s="159"/>
    </row>
    <row r="82" spans="1:2" ht="12.75">
      <c r="A82" s="158"/>
      <c r="B82" s="159"/>
    </row>
    <row r="83" spans="1:2" ht="12.75">
      <c r="A83" s="158"/>
      <c r="B83" s="159"/>
    </row>
    <row r="84" spans="1:2" ht="12.75">
      <c r="A84" s="158"/>
      <c r="B84" s="159"/>
    </row>
    <row r="85" spans="1:2" ht="12.75">
      <c r="A85" s="158"/>
      <c r="B85" s="159"/>
    </row>
    <row r="86" spans="1:2" ht="12.75">
      <c r="A86" s="158"/>
      <c r="B86" s="159"/>
    </row>
    <row r="87" spans="1:2" ht="12.75">
      <c r="A87" s="158"/>
      <c r="B87" s="159"/>
    </row>
    <row r="88" spans="1:2" ht="12.75">
      <c r="A88" s="158"/>
      <c r="B88" s="159"/>
    </row>
    <row r="89" spans="1:2" ht="12.75">
      <c r="A89" s="158"/>
      <c r="B89" s="159"/>
    </row>
    <row r="90" spans="1:2" ht="12.75">
      <c r="A90" s="158"/>
      <c r="B90" s="159"/>
    </row>
    <row r="91" spans="1:2" ht="12.75">
      <c r="A91" s="158"/>
      <c r="B91" s="159"/>
    </row>
    <row r="92" spans="1:2" ht="12.75">
      <c r="A92" s="158"/>
      <c r="B92" s="159"/>
    </row>
    <row r="93" spans="1:2" ht="12.75">
      <c r="A93" s="158"/>
      <c r="B93" s="159"/>
    </row>
    <row r="94" spans="1:2" ht="12.75">
      <c r="A94" s="158"/>
      <c r="B94" s="159"/>
    </row>
    <row r="95" spans="1:2" ht="12.75">
      <c r="A95" s="158"/>
      <c r="B95" s="159"/>
    </row>
    <row r="96" spans="1:2" ht="12.75">
      <c r="A96" s="158"/>
      <c r="B96" s="159"/>
    </row>
    <row r="97" spans="1:2" ht="12.75">
      <c r="A97" s="158"/>
      <c r="B97" s="159"/>
    </row>
    <row r="98" spans="1:2" ht="12.75">
      <c r="A98" s="158"/>
      <c r="B98" s="159"/>
    </row>
    <row r="99" spans="1:2" ht="12.75">
      <c r="A99" s="158"/>
      <c r="B99" s="159"/>
    </row>
    <row r="100" spans="1:2" ht="12.75">
      <c r="A100" s="158"/>
      <c r="B100" s="159"/>
    </row>
    <row r="101" spans="1:2" ht="12.75">
      <c r="A101" s="158"/>
      <c r="B101" s="159"/>
    </row>
    <row r="102" spans="1:2" ht="12.75">
      <c r="A102" s="158"/>
      <c r="B102" s="159"/>
    </row>
    <row r="103" spans="1:2" ht="12.75">
      <c r="A103" s="158"/>
      <c r="B103" s="159"/>
    </row>
    <row r="104" spans="1:2" ht="12.75">
      <c r="A104" s="158"/>
      <c r="B104" s="159"/>
    </row>
    <row r="105" spans="1:2" ht="12.75">
      <c r="A105" s="158"/>
      <c r="B105" s="159"/>
    </row>
    <row r="106" spans="1:2" ht="12.75">
      <c r="A106" s="158"/>
      <c r="B106" s="159"/>
    </row>
    <row r="107" spans="1:2" ht="12.75">
      <c r="A107" s="158"/>
      <c r="B107" s="159"/>
    </row>
    <row r="108" spans="1:2" ht="12.75">
      <c r="A108" s="158"/>
      <c r="B108" s="159"/>
    </row>
    <row r="109" spans="1:2" ht="12.75">
      <c r="A109" s="158"/>
      <c r="B109" s="159"/>
    </row>
    <row r="110" spans="1:2" ht="12.75">
      <c r="A110" s="158"/>
      <c r="B110" s="159"/>
    </row>
    <row r="111" spans="1:2" ht="12.75">
      <c r="A111" s="158"/>
      <c r="B111" s="159"/>
    </row>
    <row r="112" spans="1:2" ht="12.75">
      <c r="A112" s="158"/>
      <c r="B112" s="159"/>
    </row>
    <row r="113" spans="1:2" ht="12.75">
      <c r="A113" s="158"/>
      <c r="B113" s="159"/>
    </row>
    <row r="114" spans="1:2" ht="12.75">
      <c r="A114" s="158"/>
      <c r="B114" s="159"/>
    </row>
    <row r="115" spans="1:2" ht="12.75">
      <c r="A115" s="158"/>
      <c r="B115" s="159"/>
    </row>
    <row r="116" spans="1:2" ht="12.75">
      <c r="A116" s="158"/>
      <c r="B116" s="159"/>
    </row>
    <row r="117" spans="1:2" ht="12.75">
      <c r="A117" s="158"/>
      <c r="B117" s="159"/>
    </row>
    <row r="118" spans="1:2" ht="12.75">
      <c r="A118" s="158"/>
      <c r="B118" s="159"/>
    </row>
    <row r="119" spans="1:2" ht="12.75">
      <c r="A119" s="158"/>
      <c r="B119" s="159"/>
    </row>
    <row r="120" spans="1:2" ht="12.75">
      <c r="A120" s="158"/>
      <c r="B120" s="159"/>
    </row>
    <row r="121" spans="1:2" ht="12.75">
      <c r="A121" s="158"/>
      <c r="B121" s="159"/>
    </row>
    <row r="122" spans="1:2" ht="12.75">
      <c r="A122" s="158"/>
      <c r="B122" s="159"/>
    </row>
    <row r="123" spans="1:2" ht="12.75">
      <c r="A123" s="158"/>
      <c r="B123" s="159"/>
    </row>
    <row r="124" spans="1:2" ht="12.75">
      <c r="A124" s="158"/>
      <c r="B124" s="159"/>
    </row>
    <row r="125" spans="1:2" ht="12.75">
      <c r="A125" s="158"/>
      <c r="B125" s="159"/>
    </row>
    <row r="126" spans="1:2" ht="12.75">
      <c r="A126" s="158"/>
      <c r="B126" s="159"/>
    </row>
    <row r="127" spans="1:2" ht="12.75">
      <c r="A127" s="158"/>
      <c r="B127" s="159"/>
    </row>
    <row r="128" spans="1:2" ht="12.75">
      <c r="A128" s="158"/>
      <c r="B128" s="159"/>
    </row>
    <row r="129" spans="1:2" ht="12.75">
      <c r="A129" s="158"/>
      <c r="B129" s="159"/>
    </row>
    <row r="130" spans="1:2" ht="12.75">
      <c r="A130" s="158"/>
      <c r="B130" s="159"/>
    </row>
    <row r="131" spans="1:2" ht="12.75">
      <c r="A131" s="158"/>
      <c r="B131" s="159"/>
    </row>
    <row r="132" spans="1:2" ht="12.75">
      <c r="A132" s="158"/>
      <c r="B132" s="159"/>
    </row>
    <row r="133" spans="1:2" ht="12.75">
      <c r="A133" s="158"/>
      <c r="B133" s="159"/>
    </row>
    <row r="134" spans="1:2" ht="12.75">
      <c r="A134" s="158"/>
      <c r="B134" s="159"/>
    </row>
    <row r="135" spans="1:2" ht="12.75">
      <c r="A135" s="158"/>
      <c r="B135" s="159"/>
    </row>
    <row r="136" spans="1:2" ht="12.75">
      <c r="A136" s="158"/>
      <c r="B136" s="159"/>
    </row>
    <row r="137" spans="1:2" ht="12.75">
      <c r="A137" s="158"/>
      <c r="B137" s="159"/>
    </row>
    <row r="138" spans="1:2" ht="12.75">
      <c r="A138" s="158"/>
      <c r="B138" s="159"/>
    </row>
    <row r="139" spans="1:2" ht="12.75">
      <c r="A139" s="158"/>
      <c r="B139" s="159"/>
    </row>
    <row r="140" spans="1:2" ht="12.75">
      <c r="A140" s="158"/>
      <c r="B140" s="159"/>
    </row>
    <row r="141" spans="1:2" ht="12.75">
      <c r="A141" s="158"/>
      <c r="B141" s="159"/>
    </row>
    <row r="142" spans="1:2" ht="12.75">
      <c r="A142" s="158"/>
      <c r="B142" s="159"/>
    </row>
    <row r="143" spans="1:2" ht="12.75">
      <c r="A143" s="158"/>
      <c r="B143" s="159"/>
    </row>
    <row r="144" spans="1:2" ht="12.75">
      <c r="A144" s="158"/>
      <c r="B144" s="159"/>
    </row>
    <row r="145" spans="1:2" ht="12.75">
      <c r="A145" s="158"/>
      <c r="B145" s="159"/>
    </row>
    <row r="146" spans="1:2" ht="12.75">
      <c r="A146" s="158"/>
      <c r="B146" s="159"/>
    </row>
    <row r="147" spans="1:2" ht="12.75">
      <c r="A147" s="158"/>
      <c r="B147" s="159"/>
    </row>
    <row r="148" spans="1:2" ht="12.75">
      <c r="A148" s="158"/>
      <c r="B148" s="159"/>
    </row>
    <row r="149" spans="1:2" ht="12.75">
      <c r="A149" s="158"/>
      <c r="B149" s="159"/>
    </row>
    <row r="150" spans="1:2" ht="12.75">
      <c r="A150" s="158"/>
      <c r="B150" s="159"/>
    </row>
    <row r="151" spans="1:2" ht="12.75">
      <c r="A151" s="158"/>
      <c r="B151" s="159"/>
    </row>
    <row r="152" spans="1:2" ht="12.75">
      <c r="A152" s="158"/>
      <c r="B152" s="159"/>
    </row>
    <row r="153" spans="1:2" ht="12.75">
      <c r="A153" s="158"/>
      <c r="B153" s="159"/>
    </row>
    <row r="154" spans="1:2" ht="12.75">
      <c r="A154" s="158"/>
      <c r="B154" s="159"/>
    </row>
    <row r="155" spans="1:2" ht="12.75">
      <c r="A155" s="158"/>
      <c r="B155" s="159"/>
    </row>
    <row r="156" spans="1:2" ht="12.75">
      <c r="A156" s="158"/>
      <c r="B156" s="159"/>
    </row>
    <row r="157" spans="1:2" ht="12.75">
      <c r="A157" s="158"/>
      <c r="B157" s="159"/>
    </row>
    <row r="158" spans="1:2" ht="12.75">
      <c r="A158" s="158"/>
      <c r="B158" s="159"/>
    </row>
    <row r="159" spans="1:2" ht="12.75">
      <c r="A159" s="158"/>
      <c r="B159" s="159"/>
    </row>
    <row r="160" spans="1:2" ht="12.75">
      <c r="A160" s="158"/>
      <c r="B160" s="159"/>
    </row>
    <row r="161" spans="1:2" ht="12.75">
      <c r="A161" s="158"/>
      <c r="B161" s="159"/>
    </row>
    <row r="162" spans="1:2" ht="12.75">
      <c r="A162" s="158"/>
      <c r="B162" s="159"/>
    </row>
    <row r="163" spans="1:2" ht="12.75">
      <c r="A163" s="158"/>
      <c r="B163" s="159"/>
    </row>
    <row r="164" spans="1:2" ht="12.75">
      <c r="A164" s="158"/>
      <c r="B164" s="159"/>
    </row>
    <row r="165" spans="1:2" ht="12.75">
      <c r="A165" s="158"/>
      <c r="B165" s="159"/>
    </row>
    <row r="166" spans="1:2" ht="12.75">
      <c r="A166" s="158"/>
      <c r="B166" s="159"/>
    </row>
    <row r="167" spans="1:2" ht="12.75">
      <c r="A167" s="158"/>
      <c r="B167" s="159"/>
    </row>
    <row r="168" spans="1:2" ht="12.75">
      <c r="A168" s="158"/>
      <c r="B168" s="159"/>
    </row>
    <row r="169" spans="1:2" ht="12.75">
      <c r="A169" s="158"/>
      <c r="B169" s="159"/>
    </row>
    <row r="170" spans="1:2" ht="12.75">
      <c r="A170" s="158"/>
      <c r="B170" s="159"/>
    </row>
    <row r="171" spans="1:2" ht="12.75">
      <c r="A171" s="158"/>
      <c r="B171" s="159"/>
    </row>
    <row r="172" spans="1:2" ht="12.75">
      <c r="A172" s="158"/>
      <c r="B172" s="159"/>
    </row>
    <row r="173" spans="1:2" ht="12.75">
      <c r="A173" s="158"/>
      <c r="B173" s="159"/>
    </row>
    <row r="174" spans="1:2" ht="12.75">
      <c r="A174" s="158"/>
      <c r="B174" s="159"/>
    </row>
    <row r="175" spans="1:2" ht="12.75">
      <c r="A175" s="158"/>
      <c r="B175" s="159"/>
    </row>
    <row r="176" spans="1:2" ht="12.75">
      <c r="A176" s="158"/>
      <c r="B176" s="159"/>
    </row>
  </sheetData>
  <mergeCells count="4">
    <mergeCell ref="A2:B2"/>
    <mergeCell ref="A3:B3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PC</cp:lastModifiedBy>
  <cp:lastPrinted>2018-01-16T02:27:55Z</cp:lastPrinted>
  <dcterms:created xsi:type="dcterms:W3CDTF">2017-12-18T08:46:48Z</dcterms:created>
  <dcterms:modified xsi:type="dcterms:W3CDTF">2019-03-06T08:24:58Z</dcterms:modified>
  <cp:category/>
  <cp:version/>
  <cp:contentType/>
  <cp:contentStatus/>
</cp:coreProperties>
</file>