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 activeTab="7"/>
  </bookViews>
  <sheets>
    <sheet name="收入表 " sheetId="5" r:id="rId1"/>
    <sheet name="支出表" sheetId="6" r:id="rId2"/>
    <sheet name="收支决算表" sheetId="7" r:id="rId3"/>
    <sheet name="政府性基金" sheetId="10" r:id="rId4"/>
    <sheet name="国有资本经营" sheetId="11" r:id="rId5"/>
    <sheet name="社保基金" sheetId="12" r:id="rId6"/>
    <sheet name="1-6月收入" sheetId="13" r:id="rId7"/>
    <sheet name="1-6月支出" sheetId="14" r:id="rId8"/>
  </sheets>
  <externalReferences>
    <externalReference r:id="rId9"/>
  </externalReferences>
  <definedNames>
    <definedName name="_xlnm.Print_Titles" localSheetId="2">收支决算表!$2:$4</definedName>
    <definedName name="_xlnm.Print_Area" localSheetId="6">'1-6月收入'!$A$1:$G$39</definedName>
    <definedName name="_xlnm.Print_Area" localSheetId="7">'1-6月支出'!$A$1:$G$37</definedName>
  </definedNames>
  <calcPr calcId="144525"/>
</workbook>
</file>

<file path=xl/sharedStrings.xml><?xml version="1.0" encoding="utf-8"?>
<sst xmlns="http://schemas.openxmlformats.org/spreadsheetml/2006/main" count="485" uniqueCount="342">
  <si>
    <t>附表1：</t>
  </si>
  <si>
    <t>2021年预算收入决算明细表</t>
  </si>
  <si>
    <t>单位：万元</t>
  </si>
  <si>
    <t>收　入　科　目</t>
  </si>
  <si>
    <t>预算数</t>
  </si>
  <si>
    <t>累计完成</t>
  </si>
  <si>
    <t>完成年度计划%</t>
  </si>
  <si>
    <t>上年同期完成</t>
  </si>
  <si>
    <t>比上年同期</t>
  </si>
  <si>
    <t>增减数</t>
  </si>
  <si>
    <t>增减%</t>
  </si>
  <si>
    <t>一、税收收入小计</t>
  </si>
  <si>
    <t>1、国内增值税37.5%</t>
  </si>
  <si>
    <t>2、企业所得税28%</t>
  </si>
  <si>
    <t>3、个人所得税28%</t>
  </si>
  <si>
    <t>4、资源税75%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</si>
  <si>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</si>
  <si>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</si>
  <si>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</si>
  <si>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</si>
  <si>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</si>
  <si>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</si>
  <si>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</si>
  <si>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</si>
  <si>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13、环境保护税70%</t>
  </si>
  <si>
    <t>二、非税收入</t>
  </si>
  <si>
    <t>1、专项收入</t>
  </si>
  <si>
    <t xml:space="preserve">    教育费附加收入</t>
  </si>
  <si>
    <t xml:space="preserve">    地方教育费附加收入</t>
  </si>
  <si>
    <t>2、行政事业性收费收入</t>
  </si>
  <si>
    <t>3、罚没收入</t>
  </si>
  <si>
    <t>4、国有资源有偿使用收入</t>
  </si>
  <si>
    <t>5、其他收入</t>
  </si>
  <si>
    <t>一般公共预算地方收入合计</t>
  </si>
  <si>
    <t>三、上划省级收入</t>
  </si>
  <si>
    <t>四、上划中央收入</t>
  </si>
  <si>
    <t>一般公共预算收入合计</t>
  </si>
  <si>
    <t>五、政府基金收入合计</t>
  </si>
  <si>
    <t>1、国有土地出让金收入</t>
  </si>
  <si>
    <t>2、城市基础设施配套费收入</t>
  </si>
  <si>
    <t>3、污水处理费收入</t>
  </si>
  <si>
    <t>4、其他基金收入</t>
  </si>
  <si>
    <t>六、国有资本经营收入</t>
  </si>
  <si>
    <t>备注：一般公共预算收入=地方一般公共预算收入+上划省级收入+上划中央收入</t>
  </si>
  <si>
    <t>附表2：</t>
  </si>
  <si>
    <t xml:space="preserve">  　2021年预算支出决算明细表</t>
  </si>
  <si>
    <t>支　出　科　目</t>
  </si>
  <si>
    <t>调整预算数</t>
  </si>
  <si>
    <t>完成调整预算%</t>
  </si>
  <si>
    <t>上年同
期完成</t>
  </si>
  <si>
    <t>一、一般公共预算支出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</si>
  <si>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</si>
  <si>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</si>
  <si>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</si>
  <si>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</si>
  <si>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</si>
  <si>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</si>
  <si>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</si>
  <si>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</si>
  <si>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</si>
  <si>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</si>
  <si>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</si>
  <si>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</si>
  <si>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</si>
  <si>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</si>
  <si>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</si>
  <si>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</si>
  <si>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</si>
  <si>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</si>
  <si>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</si>
  <si>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</si>
  <si>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</si>
  <si>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二、政府性基金预算支出</t>
  </si>
  <si>
    <t>文化体育与传媒支出</t>
  </si>
  <si>
    <t>抗疫特别国债安排的支出</t>
  </si>
  <si>
    <t>三、预算支出合计</t>
  </si>
  <si>
    <t>附表3：</t>
  </si>
  <si>
    <t>2021年一般公共预算收支决算表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</si>
  <si>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</si>
  <si>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</si>
  <si>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</si>
  <si>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</si>
  <si>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</si>
  <si>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</si>
  <si>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</si>
  <si>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</si>
  <si>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</si>
  <si>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</si>
  <si>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</si>
  <si>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</si>
  <si>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</si>
  <si>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</si>
  <si>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</si>
  <si>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</si>
  <si>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</si>
  <si>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</si>
  <si>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</si>
  <si>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</si>
  <si>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</si>
  <si>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</si>
  <si>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</si>
  <si>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</si>
  <si>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</si>
  <si>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</si>
  <si>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</si>
  <si>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</si>
  <si>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</si>
  <si>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</si>
  <si>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</si>
  <si>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</si>
  <si>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</si>
  <si>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</si>
  <si>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</si>
  <si>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</si>
  <si>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</si>
  <si>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</si>
  <si>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</si>
  <si>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</si>
  <si>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</si>
  <si>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</si>
  <si>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</si>
  <si>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</si>
  <si>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</si>
  <si>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</si>
  <si>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</si>
  <si>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</si>
  <si>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</si>
  <si>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</si>
  <si>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</si>
  <si>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</si>
  <si>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</si>
  <si>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</si>
  <si>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</si>
  <si>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</si>
  <si>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</si>
  <si>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</si>
  <si>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</si>
  <si>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</si>
  <si>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</si>
  <si>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</si>
  <si>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</si>
  <si>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</si>
  <si>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</si>
  <si>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</si>
  <si>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</si>
  <si>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</si>
  <si>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</si>
  <si>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</si>
  <si>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</si>
  <si>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</si>
  <si>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</si>
  <si>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</si>
  <si>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</si>
  <si>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</si>
  <si>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</si>
  <si>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</si>
  <si>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</si>
  <si>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</si>
  <si>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</si>
  <si>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</si>
  <si>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</si>
  <si>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</si>
  <si>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</si>
  <si>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</si>
  <si>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</si>
  <si>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</si>
  <si>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</si>
  <si>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</si>
  <si>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</si>
  <si>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</si>
  <si>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</si>
  <si>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</si>
  <si>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</si>
  <si>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</si>
  <si>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</si>
  <si>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</si>
  <si>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</si>
  <si>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</si>
  <si>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</si>
  <si>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</si>
  <si>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</si>
  <si>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</si>
  <si>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</si>
  <si>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</si>
  <si>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</si>
  <si>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</si>
  <si>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</si>
  <si>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</si>
  <si>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</si>
  <si>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</si>
  <si>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</si>
  <si>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</si>
  <si>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</si>
  <si>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</si>
  <si>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</si>
  <si>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</si>
  <si>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</si>
  <si>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</si>
  <si>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</si>
  <si>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</si>
  <si>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</si>
  <si>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</si>
  <si>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</si>
  <si>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</si>
  <si>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</si>
  <si>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</si>
  <si>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</si>
  <si>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</si>
  <si>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</si>
  <si>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</si>
  <si>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</si>
  <si>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</si>
  <si>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</si>
  <si>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</si>
  <si>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</si>
  <si>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</si>
  <si>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</si>
  <si>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</si>
  <si>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</si>
  <si>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</si>
  <si>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</si>
  <si>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</si>
  <si>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</si>
  <si>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</si>
  <si>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</si>
  <si>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</si>
  <si>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</si>
  <si>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</si>
  <si>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</si>
  <si>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</si>
  <si>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</si>
  <si>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</si>
  <si>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</si>
  <si>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</si>
  <si>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</si>
  <si>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</si>
  <si>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</si>
  <si>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</si>
  <si>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</si>
  <si>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</si>
  <si>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</si>
  <si>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</si>
  <si>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</si>
  <si>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</si>
  <si>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</si>
  <si>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</si>
  <si>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</si>
  <si>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</si>
  <si>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</si>
  <si>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</si>
  <si>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</si>
  <si>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</si>
  <si>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</si>
  <si>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</si>
  <si>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</si>
  <si>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</si>
  <si>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</si>
  <si>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附表4：</t>
  </si>
  <si>
    <t>2021年政府性基金收支决算表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</si>
  <si>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</si>
  <si>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</si>
  <si>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</si>
  <si>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</si>
  <si>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</si>
  <si>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 xml:space="preserve">  政府性基金转移支付收入</t>
  </si>
  <si>
    <t xml:space="preserve">  政府性基金转移支付支出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</si>
  <si>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</si>
  <si>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</si>
  <si>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</si>
  <si>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</si>
  <si>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</si>
  <si>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</si>
  <si>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</si>
  <si>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</si>
  <si>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 xml:space="preserve">  地方政府专项债务还本支出</t>
  </si>
  <si>
    <t xml:space="preserve">    专项债务收入</t>
  </si>
  <si>
    <t xml:space="preserve">  抗疫特别国债还本支出</t>
  </si>
  <si>
    <t xml:space="preserve">  地方政府专项债务转贷收入</t>
  </si>
  <si>
    <t>政府性基金预算省补助计划单列市收入</t>
  </si>
  <si>
    <t>政府性基金预算省补助计划单列市支出</t>
  </si>
  <si>
    <t>政府性基金预算计划单列市上解省收入</t>
  </si>
  <si>
    <t>政府性基金预算计划单列市上解省支出</t>
  </si>
  <si>
    <t>待偿债置换专项债券结余</t>
  </si>
  <si>
    <t>政府性基金预算年终结余</t>
  </si>
  <si>
    <t>收　　入　　总　　计　</t>
  </si>
  <si>
    <t>支　　出　　总　　计　</t>
  </si>
  <si>
    <t>附表5：</t>
  </si>
  <si>
    <t>2021年国有资本经营收支决算表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</si>
  <si>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</si>
  <si>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</si>
  <si>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</si>
  <si>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</si>
  <si>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</si>
  <si>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</si>
  <si>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</si>
  <si>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</si>
  <si>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</si>
  <si>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</si>
  <si>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</si>
  <si>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</si>
  <si>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</si>
  <si>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附表6：</t>
  </si>
  <si>
    <t>2021年社会保险基金收支决算表</t>
  </si>
  <si>
    <t>单位：元</t>
  </si>
  <si>
    <t>项        目</t>
  </si>
  <si>
    <t>合计</t>
  </si>
  <si>
    <t>企业职工基本养老保险基金</t>
  </si>
  <si>
    <t>城乡居民基本
养老保险基金</t>
  </si>
  <si>
    <t>机关事业单位基
本养老保险基金</t>
  </si>
  <si>
    <t>职工基本医疗保险（含生育保险）基金</t>
  </si>
  <si>
    <t>城乡居民基本医疗保险基金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</si>
  <si>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</si>
  <si>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</si>
  <si>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</si>
  <si>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</si>
  <si>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</si>
  <si>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</si>
  <si>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</si>
  <si>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</si>
  <si>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</si>
  <si>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</si>
  <si>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</si>
  <si>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</si>
  <si>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</si>
  <si>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</si>
  <si>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</si>
  <si>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</si>
  <si>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</si>
  <si>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</si>
  <si>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</si>
  <si>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附表7：</t>
  </si>
  <si>
    <t>2022年上半年财政收入完成情况表</t>
  </si>
  <si>
    <t>地方一般公共预算收入合计</t>
  </si>
  <si>
    <t>上划省级收入</t>
  </si>
  <si>
    <t>上划中央收入</t>
  </si>
  <si>
    <t>政府基金收入合计</t>
  </si>
  <si>
    <t>国有资本经营收入</t>
  </si>
  <si>
    <t>附件8：</t>
  </si>
  <si>
    <t>2022年上半年财政支出完成情况表</t>
  </si>
  <si>
    <t>完成年初预算%</t>
  </si>
  <si>
    <t>一、公共财政预算支出</t>
  </si>
  <si>
    <t>预算支出合计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</si>
</sst>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_ "/>
    <numFmt numFmtId="179" formatCode="#,##0.00_ ;\-#,##0.00;;"/>
    <numFmt numFmtId="180" formatCode="0;[Red]0"/>
  </numFmts>
  <fonts count="38"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4"/>
      <name val="Times New Roman"/>
      <charset val="134"/>
    </font>
    <font>
      <sz val="26"/>
      <name val="黑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0"/>
      <name val="黑体"/>
      <charset val="134"/>
    </font>
    <font>
      <sz val="9"/>
      <name val="SimSun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"/>
    </font>
    <font>
      <sz val="10"/>
      <color indexed="8"/>
      <name val="宋体"/>
      <charset val="1"/>
    </font>
    <font>
      <b/>
      <sz val="18"/>
      <name val="宋体"/>
      <charset val="134"/>
    </font>
    <font>
      <sz val="9"/>
      <color theme="1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mediumGray">
        <fgColor indexed="9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2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1" borderId="23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2" fillId="15" borderId="22" applyNumberFormat="0" applyAlignment="0" applyProtection="0">
      <alignment vertical="center"/>
    </xf>
    <xf numFmtId="0" fontId="33" fillId="16" borderId="2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0" borderId="0"/>
  </cellStyleXfs>
  <cellXfs count="13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Border="1"/>
    <xf numFmtId="0" fontId="2" fillId="0" borderId="0" xfId="0" applyFont="1"/>
    <xf numFmtId="177" fontId="2" fillId="0" borderId="0" xfId="0" applyNumberFormat="1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/>
    <xf numFmtId="3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177" fontId="1" fillId="0" borderId="8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177" fontId="6" fillId="0" borderId="8" xfId="0" applyNumberFormat="1" applyFont="1" applyBorder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177" fontId="6" fillId="2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177" fontId="1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7" fontId="9" fillId="3" borderId="12" xfId="0" applyNumberFormat="1" applyFont="1" applyFill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6" fontId="2" fillId="0" borderId="0" xfId="52" applyNumberFormat="1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shrinkToFit="1"/>
    </xf>
    <xf numFmtId="31" fontId="4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shrinkToFit="1"/>
    </xf>
    <xf numFmtId="178" fontId="11" fillId="0" borderId="15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shrinkToFit="1"/>
    </xf>
    <xf numFmtId="178" fontId="6" fillId="0" borderId="1" xfId="1" applyNumberFormat="1" applyFont="1" applyFill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178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6" fillId="0" borderId="1" xfId="51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" fillId="0" borderId="0" xfId="5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53"/>
    <xf numFmtId="0" fontId="13" fillId="0" borderId="0" xfId="53" applyFont="1"/>
    <xf numFmtId="0" fontId="6" fillId="0" borderId="0" xfId="53" applyFont="1" applyFill="1" applyAlignment="1">
      <alignment vertical="center"/>
    </xf>
    <xf numFmtId="49" fontId="14" fillId="0" borderId="0" xfId="53" applyNumberFormat="1" applyFont="1" applyFill="1" applyAlignment="1">
      <alignment horizontal="center" vertical="center"/>
    </xf>
    <xf numFmtId="0" fontId="14" fillId="0" borderId="0" xfId="53" applyFont="1" applyFill="1" applyAlignment="1">
      <alignment horizontal="center" vertical="center"/>
    </xf>
    <xf numFmtId="49" fontId="15" fillId="0" borderId="16" xfId="53" applyNumberFormat="1" applyFont="1" applyFill="1" applyBorder="1" applyAlignment="1">
      <alignment vertical="center"/>
    </xf>
    <xf numFmtId="49" fontId="15" fillId="0" borderId="15" xfId="53" applyNumberFormat="1" applyFont="1" applyFill="1" applyBorder="1" applyAlignment="1">
      <alignment horizontal="center" vertical="center"/>
    </xf>
    <xf numFmtId="49" fontId="15" fillId="0" borderId="15" xfId="53" applyNumberFormat="1" applyFont="1" applyFill="1" applyBorder="1" applyAlignment="1">
      <alignment horizontal="center" vertical="center" wrapText="1"/>
    </xf>
    <xf numFmtId="49" fontId="15" fillId="0" borderId="5" xfId="53" applyNumberFormat="1" applyFont="1" applyFill="1" applyBorder="1" applyAlignment="1">
      <alignment horizontal="center" vertical="center" wrapText="1"/>
    </xf>
    <xf numFmtId="49" fontId="15" fillId="0" borderId="17" xfId="53" applyNumberFormat="1" applyFont="1" applyFill="1" applyBorder="1" applyAlignment="1">
      <alignment horizontal="left" vertical="center"/>
    </xf>
    <xf numFmtId="179" fontId="15" fillId="0" borderId="15" xfId="53" applyNumberFormat="1" applyFont="1" applyFill="1" applyBorder="1" applyAlignment="1">
      <alignment horizontal="right" vertical="center"/>
    </xf>
    <xf numFmtId="49" fontId="15" fillId="0" borderId="15" xfId="53" applyNumberFormat="1" applyFont="1" applyFill="1" applyBorder="1" applyAlignment="1">
      <alignment horizontal="left" vertical="center"/>
    </xf>
    <xf numFmtId="49" fontId="15" fillId="0" borderId="15" xfId="53" applyNumberFormat="1" applyFont="1" applyFill="1" applyBorder="1" applyAlignment="1">
      <alignment vertical="center"/>
    </xf>
    <xf numFmtId="49" fontId="15" fillId="0" borderId="16" xfId="53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4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16" fillId="5" borderId="0" xfId="0" applyNumberFormat="1" applyFont="1" applyFill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vertical="center"/>
    </xf>
    <xf numFmtId="3" fontId="6" fillId="4" borderId="11" xfId="0" applyNumberFormat="1" applyFont="1" applyFill="1" applyBorder="1" applyAlignment="1" applyProtection="1">
      <alignment horizontal="right" vertical="center"/>
    </xf>
    <xf numFmtId="0" fontId="6" fillId="2" borderId="18" xfId="0" applyNumberFormat="1" applyFont="1" applyFill="1" applyBorder="1" applyAlignment="1" applyProtection="1">
      <alignment vertical="center"/>
    </xf>
    <xf numFmtId="3" fontId="6" fillId="4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7" fontId="17" fillId="0" borderId="9" xfId="0" applyNumberFormat="1" applyFont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10" fillId="2" borderId="15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80" fontId="10" fillId="0" borderId="15" xfId="0" applyNumberFormat="1" applyFont="1" applyBorder="1" applyAlignment="1">
      <alignment horizontal="center" vertical="center"/>
    </xf>
    <xf numFmtId="177" fontId="18" fillId="0" borderId="9" xfId="0" applyNumberFormat="1" applyFont="1" applyBorder="1" applyAlignment="1">
      <alignment horizontal="center" vertical="center"/>
    </xf>
    <xf numFmtId="0" fontId="0" fillId="0" borderId="0" xfId="0" applyFont="1" applyBorder="1"/>
    <xf numFmtId="0" fontId="1" fillId="0" borderId="19" xfId="0" applyFont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horizontal="center" vertical="center"/>
    </xf>
    <xf numFmtId="178" fontId="6" fillId="0" borderId="18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54">
    <cellStyle name="常规" xfId="0" builtinId="0"/>
    <cellStyle name="常规_2013年财政收入预算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_1月收入" xfId="52"/>
    <cellStyle name="Normal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2021&#24180;&#24635;&#20915;&#31639;\2021&#24180;&#24635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2"/>
      <sheetName val="L13"/>
      <sheetName val="sheet3"/>
      <sheetName val="L14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  <sheetName val="L15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190952</v>
          </cell>
        </row>
      </sheetData>
      <sheetData sheetId="4" refreshError="1">
        <row r="5">
          <cell r="C5">
            <v>726082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C6">
            <v>111746</v>
          </cell>
        </row>
        <row r="6">
          <cell r="O6">
            <v>159434</v>
          </cell>
        </row>
        <row r="6">
          <cell r="Y6">
            <v>0</v>
          </cell>
        </row>
        <row r="7">
          <cell r="D7">
            <v>0</v>
          </cell>
        </row>
        <row r="7">
          <cell r="P7">
            <v>0</v>
          </cell>
        </row>
        <row r="8">
          <cell r="D8">
            <v>77</v>
          </cell>
        </row>
        <row r="8">
          <cell r="P8">
            <v>0</v>
          </cell>
        </row>
        <row r="9">
          <cell r="D9">
            <v>0</v>
          </cell>
        </row>
        <row r="9">
          <cell r="P9">
            <v>0</v>
          </cell>
        </row>
        <row r="10">
          <cell r="D10">
            <v>5616</v>
          </cell>
        </row>
        <row r="10">
          <cell r="P10">
            <v>0</v>
          </cell>
        </row>
        <row r="11">
          <cell r="D11">
            <v>20</v>
          </cell>
        </row>
        <row r="11">
          <cell r="P11">
            <v>0</v>
          </cell>
        </row>
        <row r="12">
          <cell r="D12">
            <v>0</v>
          </cell>
        </row>
        <row r="12">
          <cell r="P12">
            <v>0</v>
          </cell>
        </row>
        <row r="13">
          <cell r="D13">
            <v>0</v>
          </cell>
        </row>
        <row r="13">
          <cell r="P13">
            <v>0</v>
          </cell>
        </row>
        <row r="14">
          <cell r="D14">
            <v>142</v>
          </cell>
        </row>
        <row r="14">
          <cell r="P14">
            <v>0</v>
          </cell>
        </row>
        <row r="15">
          <cell r="D15">
            <v>0</v>
          </cell>
        </row>
        <row r="15">
          <cell r="P15">
            <v>0</v>
          </cell>
        </row>
        <row r="16">
          <cell r="D16">
            <v>0</v>
          </cell>
        </row>
        <row r="16">
          <cell r="P16">
            <v>0</v>
          </cell>
        </row>
        <row r="17">
          <cell r="D17">
            <v>0</v>
          </cell>
        </row>
        <row r="17">
          <cell r="P17">
            <v>0</v>
          </cell>
        </row>
        <row r="18">
          <cell r="D18">
            <v>0</v>
          </cell>
        </row>
        <row r="18">
          <cell r="P18">
            <v>0</v>
          </cell>
        </row>
        <row r="19">
          <cell r="D19">
            <v>0</v>
          </cell>
        </row>
        <row r="19">
          <cell r="P19">
            <v>0</v>
          </cell>
        </row>
        <row r="20">
          <cell r="D20">
            <v>0</v>
          </cell>
        </row>
        <row r="20">
          <cell r="P20">
            <v>0</v>
          </cell>
        </row>
        <row r="21">
          <cell r="D21">
            <v>124</v>
          </cell>
        </row>
        <row r="21">
          <cell r="P21">
            <v>0</v>
          </cell>
        </row>
        <row r="22">
          <cell r="D22">
            <v>0</v>
          </cell>
        </row>
        <row r="22">
          <cell r="P22">
            <v>0</v>
          </cell>
        </row>
        <row r="23">
          <cell r="D23">
            <v>0</v>
          </cell>
        </row>
        <row r="23">
          <cell r="P23">
            <v>0</v>
          </cell>
        </row>
        <row r="24">
          <cell r="D24">
            <v>0</v>
          </cell>
        </row>
        <row r="24">
          <cell r="P24">
            <v>0</v>
          </cell>
        </row>
        <row r="25">
          <cell r="D25">
            <v>0</v>
          </cell>
        </row>
        <row r="25">
          <cell r="P25">
            <v>0</v>
          </cell>
        </row>
        <row r="26">
          <cell r="D26">
            <v>0</v>
          </cell>
        </row>
        <row r="26">
          <cell r="P26">
            <v>0</v>
          </cell>
        </row>
        <row r="27">
          <cell r="D27">
            <v>0</v>
          </cell>
        </row>
        <row r="27">
          <cell r="P27">
            <v>0</v>
          </cell>
        </row>
        <row r="28">
          <cell r="D28">
            <v>0</v>
          </cell>
        </row>
        <row r="28">
          <cell r="P28">
            <v>0</v>
          </cell>
        </row>
        <row r="31">
          <cell r="D31">
            <v>0</v>
          </cell>
        </row>
        <row r="31">
          <cell r="P31">
            <v>0</v>
          </cell>
        </row>
        <row r="32">
          <cell r="D32">
            <v>1935</v>
          </cell>
        </row>
        <row r="32">
          <cell r="P32">
            <v>0</v>
          </cell>
        </row>
        <row r="33">
          <cell r="D33">
            <v>0</v>
          </cell>
        </row>
        <row r="33">
          <cell r="P33">
            <v>0</v>
          </cell>
        </row>
      </sheetData>
      <sheetData sheetId="14" refreshError="1"/>
      <sheetData sheetId="15" refreshError="1"/>
      <sheetData sheetId="16" refreshError="1"/>
      <sheetData sheetId="17" refreshError="1">
        <row r="5">
          <cell r="E5">
            <v>88</v>
          </cell>
        </row>
        <row r="5">
          <cell r="J5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9"/>
  <sheetViews>
    <sheetView showZeros="0" workbookViewId="0">
      <selection activeCell="A2" sqref="A2:G2"/>
    </sheetView>
  </sheetViews>
  <sheetFormatPr defaultColWidth="9" defaultRowHeight="15.95" customHeight="1" outlineLevelCol="6"/>
  <cols>
    <col min="1" max="1" width="22.5" customWidth="1"/>
    <col min="2" max="2" width="11.25" customWidth="1"/>
    <col min="3" max="3" width="11.375" style="6" customWidth="1"/>
    <col min="4" max="4" width="9.375" customWidth="1"/>
    <col min="5" max="5" width="11.125" customWidth="1"/>
    <col min="6" max="6" width="10.125" customWidth="1"/>
    <col min="7" max="7" width="10.5" customWidth="1"/>
  </cols>
  <sheetData>
    <row r="1" customHeight="1" spans="1:7">
      <c r="A1" s="47" t="s">
        <v>0</v>
      </c>
      <c r="B1" s="46"/>
      <c r="D1" s="46"/>
      <c r="E1" s="46"/>
      <c r="F1" s="46"/>
      <c r="G1" s="46"/>
    </row>
    <row r="2" ht="30" customHeight="1" spans="1:7">
      <c r="A2" s="48" t="s">
        <v>1</v>
      </c>
      <c r="B2" s="48"/>
      <c r="C2" s="48"/>
      <c r="D2" s="48"/>
      <c r="E2" s="48"/>
      <c r="F2" s="48"/>
      <c r="G2" s="48"/>
    </row>
    <row r="3" customHeight="1" spans="1:7">
      <c r="A3" s="49"/>
      <c r="B3" s="49"/>
      <c r="C3" s="50"/>
      <c r="D3" s="50"/>
      <c r="E3" s="51"/>
      <c r="F3" s="52" t="s">
        <v>2</v>
      </c>
      <c r="G3" s="52"/>
    </row>
    <row r="4" s="44" customFormat="1" customHeight="1" spans="1:7">
      <c r="A4" s="53" t="s">
        <v>3</v>
      </c>
      <c r="B4" s="53" t="s">
        <v>4</v>
      </c>
      <c r="C4" s="54" t="s">
        <v>5</v>
      </c>
      <c r="D4" s="55" t="s">
        <v>6</v>
      </c>
      <c r="E4" s="56" t="s">
        <v>7</v>
      </c>
      <c r="F4" s="57" t="s">
        <v>8</v>
      </c>
      <c r="G4" s="57"/>
    </row>
    <row r="5" s="45" customFormat="1" ht="15" customHeight="1" spans="1:7">
      <c r="A5" s="53"/>
      <c r="B5" s="53"/>
      <c r="C5" s="130"/>
      <c r="D5" s="55"/>
      <c r="E5" s="56"/>
      <c r="F5" s="57" t="s">
        <v>9</v>
      </c>
      <c r="G5" s="59" t="s">
        <v>10</v>
      </c>
    </row>
    <row r="6" s="45" customFormat="1" ht="17.25" customHeight="1" spans="1:7">
      <c r="A6" s="60" t="s">
        <v>11</v>
      </c>
      <c r="B6" s="61">
        <v>139966</v>
      </c>
      <c r="C6" s="131">
        <v>135093</v>
      </c>
      <c r="D6" s="59">
        <f t="shared" ref="D6:D18" si="0">C6/B6*100</f>
        <v>96.5184401926182</v>
      </c>
      <c r="E6" s="72">
        <v>123343</v>
      </c>
      <c r="F6" s="63">
        <f>C6-E6</f>
        <v>11750</v>
      </c>
      <c r="G6" s="59">
        <f>F6/E6*100</f>
        <v>9.52628037261944</v>
      </c>
    </row>
    <row r="7" s="3" customFormat="1" ht="17.25" customHeight="1" spans="1:7">
      <c r="A7" s="64" t="s">
        <v>12</v>
      </c>
      <c r="B7" s="65">
        <v>45126</v>
      </c>
      <c r="C7" s="68">
        <v>53457</v>
      </c>
      <c r="D7" s="67">
        <f t="shared" si="0"/>
        <v>118.461640739263</v>
      </c>
      <c r="E7" s="71">
        <v>43152</v>
      </c>
      <c r="F7" s="69">
        <f t="shared" ref="F7:F19" si="1">C7-E7</f>
        <v>10305</v>
      </c>
      <c r="G7" s="67">
        <f t="shared" ref="G7:G37" si="2">F7/E7*100</f>
        <v>23.8807007786429</v>
      </c>
    </row>
    <row r="8" s="3" customFormat="1" ht="17.25" customHeight="1" spans="1:7">
      <c r="A8" s="64" t="s">
        <v>13</v>
      </c>
      <c r="B8" s="65">
        <v>12003</v>
      </c>
      <c r="C8" s="65">
        <v>9886</v>
      </c>
      <c r="D8" s="67">
        <f t="shared" si="0"/>
        <v>82.3627426476714</v>
      </c>
      <c r="E8" s="71">
        <v>9497</v>
      </c>
      <c r="F8" s="69">
        <f t="shared" si="1"/>
        <v>389</v>
      </c>
      <c r="G8" s="67">
        <f t="shared" si="2"/>
        <v>4.0960303253659</v>
      </c>
    </row>
    <row r="9" s="3" customFormat="1" ht="17.25" customHeight="1" spans="1:7">
      <c r="A9" s="64" t="s">
        <v>14</v>
      </c>
      <c r="B9" s="65">
        <v>3395</v>
      </c>
      <c r="C9" s="65">
        <v>2498</v>
      </c>
      <c r="D9" s="67">
        <f t="shared" si="0"/>
        <v>73.5787923416789</v>
      </c>
      <c r="E9" s="71">
        <v>2521</v>
      </c>
      <c r="F9" s="69">
        <f t="shared" si="1"/>
        <v>-23</v>
      </c>
      <c r="G9" s="67">
        <f t="shared" si="2"/>
        <v>-0.912336374454581</v>
      </c>
    </row>
    <row r="10" s="3" customFormat="1" ht="17.25" customHeight="1" spans="1:7">
      <c r="A10" s="64" t="s">
        <v>15</v>
      </c>
      <c r="B10" s="65">
        <v>1238</v>
      </c>
      <c r="C10" s="65">
        <v>502</v>
      </c>
      <c r="D10" s="67">
        <f t="shared" si="0"/>
        <v>40.5492730210016</v>
      </c>
      <c r="E10" s="71">
        <v>821</v>
      </c>
      <c r="F10" s="69">
        <f t="shared" si="1"/>
        <v>-319</v>
      </c>
      <c r="G10" s="67">
        <f t="shared" si="2"/>
        <v>-38.8550548112058</v>
      </c>
    </row>
    <row r="11" s="3" customFormat="1" ht="17.25" customHeight="1" spans="1:7">
      <c r="A11" s="64" t="s">
        <v>16</v>
      </c>
      <c r="B11" s="65">
        <v>8466</v>
      </c>
      <c r="C11" s="65">
        <v>9350</v>
      </c>
      <c r="D11" s="67">
        <f t="shared" si="0"/>
        <v>110.441767068273</v>
      </c>
      <c r="E11" s="71">
        <v>7077</v>
      </c>
      <c r="F11" s="69">
        <f t="shared" si="1"/>
        <v>2273</v>
      </c>
      <c r="G11" s="67">
        <f t="shared" si="2"/>
        <v>32.1181291507701</v>
      </c>
    </row>
    <row r="12" s="3" customFormat="1" ht="17.25" customHeight="1" spans="1:7">
      <c r="A12" s="64" t="s">
        <v>17</v>
      </c>
      <c r="B12" s="65">
        <v>5196</v>
      </c>
      <c r="C12" s="65">
        <v>2014</v>
      </c>
      <c r="D12" s="67">
        <f t="shared" si="0"/>
        <v>38.760585065435</v>
      </c>
      <c r="E12" s="71">
        <v>1639</v>
      </c>
      <c r="F12" s="69">
        <f t="shared" si="1"/>
        <v>375</v>
      </c>
      <c r="G12" s="67">
        <f t="shared" si="2"/>
        <v>22.8798047589994</v>
      </c>
    </row>
    <row r="13" s="3" customFormat="1" ht="17.25" customHeight="1" spans="1:7">
      <c r="A13" s="64" t="s">
        <v>18</v>
      </c>
      <c r="B13" s="65">
        <v>2519</v>
      </c>
      <c r="C13" s="68">
        <v>2322</v>
      </c>
      <c r="D13" s="67">
        <f t="shared" si="0"/>
        <v>92.1794362842398</v>
      </c>
      <c r="E13" s="71">
        <v>2127</v>
      </c>
      <c r="F13" s="69">
        <f t="shared" si="1"/>
        <v>195</v>
      </c>
      <c r="G13" s="67">
        <f t="shared" si="2"/>
        <v>9.16784203102962</v>
      </c>
    </row>
    <row r="14" s="3" customFormat="1" ht="17.25" customHeight="1" spans="1:7">
      <c r="A14" s="64" t="s">
        <v>19</v>
      </c>
      <c r="B14" s="65">
        <v>1676</v>
      </c>
      <c r="C14" s="68">
        <v>1581</v>
      </c>
      <c r="D14" s="67">
        <f t="shared" si="0"/>
        <v>94.3317422434367</v>
      </c>
      <c r="E14" s="71">
        <v>1194</v>
      </c>
      <c r="F14" s="69">
        <f t="shared" si="1"/>
        <v>387</v>
      </c>
      <c r="G14" s="67">
        <f t="shared" si="2"/>
        <v>32.4120603015075</v>
      </c>
    </row>
    <row r="15" s="3" customFormat="1" ht="17.25" customHeight="1" spans="1:7">
      <c r="A15" s="64" t="s">
        <v>20</v>
      </c>
      <c r="B15" s="65">
        <v>23033</v>
      </c>
      <c r="C15" s="68">
        <v>21468</v>
      </c>
      <c r="D15" s="67">
        <f t="shared" si="0"/>
        <v>93.2054009464681</v>
      </c>
      <c r="E15" s="71">
        <v>24330</v>
      </c>
      <c r="F15" s="69">
        <f t="shared" si="1"/>
        <v>-2862</v>
      </c>
      <c r="G15" s="67">
        <f t="shared" si="2"/>
        <v>-11.7632552404439</v>
      </c>
    </row>
    <row r="16" s="3" customFormat="1" ht="17.25" customHeight="1" spans="1:7">
      <c r="A16" s="64" t="s">
        <v>21</v>
      </c>
      <c r="B16" s="65">
        <v>4306</v>
      </c>
      <c r="C16" s="68">
        <v>2263</v>
      </c>
      <c r="D16" s="67">
        <f t="shared" si="0"/>
        <v>52.5545750116117</v>
      </c>
      <c r="E16" s="71">
        <v>2636</v>
      </c>
      <c r="F16" s="69">
        <f t="shared" si="1"/>
        <v>-373</v>
      </c>
      <c r="G16" s="67">
        <f t="shared" si="2"/>
        <v>-14.1502276176024</v>
      </c>
    </row>
    <row r="17" s="3" customFormat="1" ht="17.25" customHeight="1" spans="1:7">
      <c r="A17" s="64" t="s">
        <v>22</v>
      </c>
      <c r="B17" s="132">
        <v>10515</v>
      </c>
      <c r="C17" s="68">
        <v>3987</v>
      </c>
      <c r="D17" s="67">
        <f t="shared" si="0"/>
        <v>37.9172610556348</v>
      </c>
      <c r="E17" s="71">
        <v>4921</v>
      </c>
      <c r="F17" s="69">
        <f t="shared" si="1"/>
        <v>-934</v>
      </c>
      <c r="G17" s="67">
        <f t="shared" si="2"/>
        <v>-18.9798821377769</v>
      </c>
    </row>
    <row r="18" s="3" customFormat="1" ht="17.25" customHeight="1" spans="1:7">
      <c r="A18" s="64" t="s">
        <v>23</v>
      </c>
      <c r="B18" s="132">
        <v>22493</v>
      </c>
      <c r="C18" s="68">
        <v>25660</v>
      </c>
      <c r="D18" s="67">
        <f t="shared" si="0"/>
        <v>114.079935980083</v>
      </c>
      <c r="E18" s="71">
        <v>23368</v>
      </c>
      <c r="F18" s="69">
        <f t="shared" si="1"/>
        <v>2292</v>
      </c>
      <c r="G18" s="67">
        <f t="shared" si="2"/>
        <v>9.80828483396097</v>
      </c>
    </row>
    <row r="19" s="3" customFormat="1" ht="17.25" customHeight="1" spans="1:7">
      <c r="A19" s="70" t="s">
        <v>24</v>
      </c>
      <c r="B19" s="133"/>
      <c r="C19" s="68">
        <v>105</v>
      </c>
      <c r="D19" s="67"/>
      <c r="E19" s="66">
        <v>60</v>
      </c>
      <c r="F19" s="69">
        <f t="shared" si="1"/>
        <v>45</v>
      </c>
      <c r="G19" s="67">
        <f t="shared" si="2"/>
        <v>75</v>
      </c>
    </row>
    <row r="20" s="45" customFormat="1" ht="17.25" customHeight="1" spans="1:7">
      <c r="A20" s="60" t="s">
        <v>25</v>
      </c>
      <c r="B20" s="134">
        <v>52500</v>
      </c>
      <c r="C20" s="135">
        <v>55859</v>
      </c>
      <c r="D20" s="59">
        <f t="shared" ref="D20:D26" si="3">C20/B20*100</f>
        <v>106.398095238095</v>
      </c>
      <c r="E20" s="72">
        <v>54560</v>
      </c>
      <c r="F20" s="63">
        <f t="shared" ref="F20:F37" si="4">C20-E20</f>
        <v>1299</v>
      </c>
      <c r="G20" s="59">
        <f t="shared" si="2"/>
        <v>2.3808651026393</v>
      </c>
    </row>
    <row r="21" s="3" customFormat="1" ht="17.25" customHeight="1" spans="1:7">
      <c r="A21" s="70" t="s">
        <v>26</v>
      </c>
      <c r="B21" s="133">
        <v>7400</v>
      </c>
      <c r="C21" s="136">
        <v>11232</v>
      </c>
      <c r="D21" s="67">
        <f t="shared" si="3"/>
        <v>151.783783783784</v>
      </c>
      <c r="E21" s="71">
        <v>12603</v>
      </c>
      <c r="F21" s="69">
        <f t="shared" si="4"/>
        <v>-1371</v>
      </c>
      <c r="G21" s="67">
        <f t="shared" si="2"/>
        <v>-10.8783622946917</v>
      </c>
    </row>
    <row r="22" s="3" customFormat="1" ht="17.25" customHeight="1" spans="1:7">
      <c r="A22" s="70" t="s">
        <v>27</v>
      </c>
      <c r="B22" s="71">
        <v>3900</v>
      </c>
      <c r="C22" s="66">
        <v>4237</v>
      </c>
      <c r="D22" s="67">
        <f t="shared" si="3"/>
        <v>108.641025641026</v>
      </c>
      <c r="E22" s="71">
        <v>3373</v>
      </c>
      <c r="F22" s="69">
        <f t="shared" si="4"/>
        <v>864</v>
      </c>
      <c r="G22" s="67">
        <f t="shared" si="2"/>
        <v>25.61517936555</v>
      </c>
    </row>
    <row r="23" s="3" customFormat="1" ht="16.5" customHeight="1" spans="1:7">
      <c r="A23" s="70" t="s">
        <v>28</v>
      </c>
      <c r="B23" s="71">
        <v>2600</v>
      </c>
      <c r="C23" s="66">
        <v>2833</v>
      </c>
      <c r="D23" s="67">
        <f t="shared" si="3"/>
        <v>108.961538461538</v>
      </c>
      <c r="E23" s="71">
        <v>2249</v>
      </c>
      <c r="F23" s="69">
        <f t="shared" si="4"/>
        <v>584</v>
      </c>
      <c r="G23" s="67">
        <f t="shared" si="2"/>
        <v>25.9670964873277</v>
      </c>
    </row>
    <row r="24" s="3" customFormat="1" ht="17.25" customHeight="1" spans="1:7">
      <c r="A24" s="70" t="s">
        <v>29</v>
      </c>
      <c r="B24" s="71">
        <v>11080</v>
      </c>
      <c r="C24" s="137">
        <v>15041</v>
      </c>
      <c r="D24" s="67">
        <f t="shared" si="3"/>
        <v>135.749097472924</v>
      </c>
      <c r="E24" s="71">
        <v>10279</v>
      </c>
      <c r="F24" s="69">
        <f t="shared" si="4"/>
        <v>4762</v>
      </c>
      <c r="G24" s="67">
        <f t="shared" si="2"/>
        <v>46.3274637610662</v>
      </c>
    </row>
    <row r="25" s="3" customFormat="1" ht="17.25" customHeight="1" spans="1:7">
      <c r="A25" s="70" t="s">
        <v>30</v>
      </c>
      <c r="B25" s="71">
        <v>28577</v>
      </c>
      <c r="C25" s="137">
        <v>20739</v>
      </c>
      <c r="D25" s="67">
        <f t="shared" si="3"/>
        <v>72.5723483920635</v>
      </c>
      <c r="E25" s="71">
        <v>28366</v>
      </c>
      <c r="F25" s="69">
        <f t="shared" si="4"/>
        <v>-7627</v>
      </c>
      <c r="G25" s="67">
        <f t="shared" si="2"/>
        <v>-26.8878234506099</v>
      </c>
    </row>
    <row r="26" s="3" customFormat="1" ht="17.25" customHeight="1" spans="1:7">
      <c r="A26" s="70" t="s">
        <v>31</v>
      </c>
      <c r="B26" s="71">
        <v>5443</v>
      </c>
      <c r="C26" s="137">
        <v>6263</v>
      </c>
      <c r="D26" s="67">
        <f t="shared" si="3"/>
        <v>115.065221385265</v>
      </c>
      <c r="E26" s="71">
        <v>2343</v>
      </c>
      <c r="F26" s="69">
        <f t="shared" si="4"/>
        <v>3920</v>
      </c>
      <c r="G26" s="67">
        <f t="shared" si="2"/>
        <v>167.306871532224</v>
      </c>
    </row>
    <row r="27" s="3" customFormat="1" ht="17.25" customHeight="1" spans="1:7">
      <c r="A27" s="73" t="s">
        <v>32</v>
      </c>
      <c r="B27" s="71"/>
      <c r="C27" s="66">
        <v>2584</v>
      </c>
      <c r="D27" s="67"/>
      <c r="E27" s="71">
        <v>969</v>
      </c>
      <c r="F27" s="69">
        <f t="shared" si="4"/>
        <v>1615</v>
      </c>
      <c r="G27" s="67">
        <f t="shared" si="2"/>
        <v>166.666666666667</v>
      </c>
    </row>
    <row r="28" s="45" customFormat="1" ht="17.25" customHeight="1" spans="1:7">
      <c r="A28" s="74" t="s">
        <v>33</v>
      </c>
      <c r="B28" s="75">
        <f>B6+B20</f>
        <v>192466</v>
      </c>
      <c r="C28" s="131">
        <v>190952</v>
      </c>
      <c r="D28" s="59">
        <f t="shared" ref="D28:D35" si="5">C28/B28*100</f>
        <v>99.213367555828</v>
      </c>
      <c r="E28" s="75">
        <f>E6+E20</f>
        <v>177903</v>
      </c>
      <c r="F28" s="63">
        <f t="shared" si="4"/>
        <v>13049</v>
      </c>
      <c r="G28" s="59">
        <f t="shared" si="2"/>
        <v>7.33489598264223</v>
      </c>
    </row>
    <row r="29" s="45" customFormat="1" ht="17.25" customHeight="1" spans="1:7">
      <c r="A29" s="74" t="s">
        <v>34</v>
      </c>
      <c r="B29" s="76">
        <v>22771</v>
      </c>
      <c r="C29" s="76">
        <v>24661</v>
      </c>
      <c r="D29" s="59">
        <f t="shared" si="5"/>
        <v>108.300030740855</v>
      </c>
      <c r="E29" s="72">
        <v>21664</v>
      </c>
      <c r="F29" s="63">
        <f t="shared" si="4"/>
        <v>2997</v>
      </c>
      <c r="G29" s="59">
        <f t="shared" si="2"/>
        <v>13.8340103397341</v>
      </c>
    </row>
    <row r="30" s="45" customFormat="1" ht="17.25" customHeight="1" spans="1:7">
      <c r="A30" s="74" t="s">
        <v>35</v>
      </c>
      <c r="B30" s="76">
        <v>93263</v>
      </c>
      <c r="C30" s="76">
        <v>98574</v>
      </c>
      <c r="D30" s="59">
        <f t="shared" si="5"/>
        <v>105.694648467238</v>
      </c>
      <c r="E30" s="72">
        <v>84731</v>
      </c>
      <c r="F30" s="63">
        <f t="shared" si="4"/>
        <v>13843</v>
      </c>
      <c r="G30" s="59">
        <f t="shared" si="2"/>
        <v>16.3375860074825</v>
      </c>
    </row>
    <row r="31" s="45" customFormat="1" ht="17.25" customHeight="1" spans="1:7">
      <c r="A31" s="74" t="s">
        <v>36</v>
      </c>
      <c r="B31" s="78">
        <f>B28+B29+B30</f>
        <v>308500</v>
      </c>
      <c r="C31" s="138">
        <v>314187</v>
      </c>
      <c r="D31" s="59">
        <f t="shared" si="5"/>
        <v>101.843435980551</v>
      </c>
      <c r="E31" s="77">
        <f>E30+E29+E28</f>
        <v>284298</v>
      </c>
      <c r="F31" s="63">
        <f t="shared" si="4"/>
        <v>29889</v>
      </c>
      <c r="G31" s="59">
        <f t="shared" si="2"/>
        <v>10.5132642508917</v>
      </c>
    </row>
    <row r="32" s="45" customFormat="1" ht="17.25" customHeight="1" spans="1:7">
      <c r="A32" s="74" t="s">
        <v>37</v>
      </c>
      <c r="B32" s="76">
        <v>182900</v>
      </c>
      <c r="C32" s="77">
        <v>111746</v>
      </c>
      <c r="D32" s="59">
        <f t="shared" si="5"/>
        <v>61.0967741935484</v>
      </c>
      <c r="E32" s="72">
        <v>156422</v>
      </c>
      <c r="F32" s="63">
        <f t="shared" si="4"/>
        <v>-44676</v>
      </c>
      <c r="G32" s="59">
        <f t="shared" si="2"/>
        <v>-28.5611998312258</v>
      </c>
    </row>
    <row r="33" s="129" customFormat="1" ht="17.25" customHeight="1" spans="1:7">
      <c r="A33" s="79" t="s">
        <v>38</v>
      </c>
      <c r="B33" s="80">
        <v>180000</v>
      </c>
      <c r="C33" s="81">
        <v>105611</v>
      </c>
      <c r="D33" s="67">
        <f t="shared" si="5"/>
        <v>58.6727777777778</v>
      </c>
      <c r="E33" s="71">
        <v>148952</v>
      </c>
      <c r="F33" s="69">
        <f t="shared" si="4"/>
        <v>-43341</v>
      </c>
      <c r="G33" s="67">
        <f t="shared" si="2"/>
        <v>-29.0972930877061</v>
      </c>
    </row>
    <row r="34" s="3" customFormat="1" ht="15.75" customHeight="1" spans="1:7">
      <c r="A34" s="79" t="s">
        <v>39</v>
      </c>
      <c r="B34" s="80">
        <v>1000</v>
      </c>
      <c r="C34" s="81">
        <v>4993</v>
      </c>
      <c r="D34" s="67">
        <f t="shared" si="5"/>
        <v>499.3</v>
      </c>
      <c r="E34" s="71">
        <v>4263</v>
      </c>
      <c r="F34" s="69">
        <f t="shared" si="4"/>
        <v>730</v>
      </c>
      <c r="G34" s="67">
        <f t="shared" si="2"/>
        <v>17.1240910157166</v>
      </c>
    </row>
    <row r="35" s="3" customFormat="1" ht="15.75" customHeight="1" spans="1:7">
      <c r="A35" s="79" t="s">
        <v>40</v>
      </c>
      <c r="B35" s="80">
        <v>1900</v>
      </c>
      <c r="C35" s="81">
        <v>1142</v>
      </c>
      <c r="D35" s="67">
        <f t="shared" si="5"/>
        <v>60.1052631578947</v>
      </c>
      <c r="E35" s="71">
        <v>2911</v>
      </c>
      <c r="F35" s="69">
        <f t="shared" si="4"/>
        <v>-1769</v>
      </c>
      <c r="G35" s="67">
        <f t="shared" si="2"/>
        <v>-60.7694950188938</v>
      </c>
    </row>
    <row r="36" s="3" customFormat="1" customHeight="1" spans="1:7">
      <c r="A36" s="79" t="s">
        <v>41</v>
      </c>
      <c r="B36" s="82"/>
      <c r="C36" s="81">
        <v>0</v>
      </c>
      <c r="D36" s="67"/>
      <c r="E36" s="71">
        <v>296</v>
      </c>
      <c r="F36" s="69">
        <f t="shared" si="4"/>
        <v>-296</v>
      </c>
      <c r="G36" s="67">
        <f t="shared" si="2"/>
        <v>-100</v>
      </c>
    </row>
    <row r="37" s="45" customFormat="1" customHeight="1" spans="1:7">
      <c r="A37" s="74" t="s">
        <v>42</v>
      </c>
      <c r="B37" s="83">
        <v>839</v>
      </c>
      <c r="C37" s="83">
        <v>88</v>
      </c>
      <c r="D37" s="59">
        <f>C37/B37*100</f>
        <v>10.4886769964243</v>
      </c>
      <c r="E37" s="83">
        <v>125</v>
      </c>
      <c r="F37" s="63">
        <f t="shared" si="4"/>
        <v>-37</v>
      </c>
      <c r="G37" s="59">
        <f t="shared" si="2"/>
        <v>-29.6</v>
      </c>
    </row>
    <row r="38" customHeight="1" spans="1:7">
      <c r="A38" s="46"/>
      <c r="B38" s="46"/>
      <c r="D38" s="46"/>
      <c r="E38" s="46"/>
      <c r="F38" s="46"/>
      <c r="G38" s="46"/>
    </row>
    <row r="39" s="3" customFormat="1" customHeight="1" spans="1:7">
      <c r="A39" s="43" t="s">
        <v>43</v>
      </c>
      <c r="B39" s="43"/>
      <c r="C39" s="43"/>
      <c r="D39" s="43"/>
      <c r="E39" s="43"/>
      <c r="F39" s="43"/>
      <c r="G39" s="43"/>
    </row>
    <row r="40" s="3" customFormat="1" customHeight="1" spans="3:3">
      <c r="C40" s="90"/>
    </row>
    <row r="41" s="3" customFormat="1" customHeight="1" spans="3:3">
      <c r="C41" s="90"/>
    </row>
    <row r="42" s="3" customFormat="1" customHeight="1" spans="3:3">
      <c r="C42" s="90"/>
    </row>
    <row r="43" s="3" customFormat="1" customHeight="1" spans="3:3">
      <c r="C43" s="90"/>
    </row>
    <row r="44" s="3" customFormat="1" customHeight="1" spans="3:3">
      <c r="C44" s="90"/>
    </row>
    <row r="45" s="3" customFormat="1" customHeight="1" spans="3:3">
      <c r="C45" s="90"/>
    </row>
    <row r="46" s="3" customFormat="1" customHeight="1" spans="3:3">
      <c r="C46" s="90"/>
    </row>
    <row r="47" s="3" customFormat="1" customHeight="1" spans="3:3">
      <c r="C47" s="90"/>
    </row>
    <row r="48" s="3" customFormat="1" customHeight="1" spans="3:3">
      <c r="C48" s="90"/>
    </row>
    <row r="49" s="3" customFormat="1" customHeight="1" spans="3:3">
      <c r="C49" s="90"/>
    </row>
    <row r="50" s="3" customFormat="1" customHeight="1" spans="3:3">
      <c r="C50" s="90"/>
    </row>
    <row r="51" s="3" customFormat="1" customHeight="1" spans="3:3">
      <c r="C51" s="90"/>
    </row>
    <row r="52" s="3" customFormat="1" customHeight="1" spans="3:3">
      <c r="C52" s="90"/>
    </row>
    <row r="53" s="3" customFormat="1" customHeight="1" spans="3:3">
      <c r="C53" s="90"/>
    </row>
    <row r="54" s="3" customFormat="1" customHeight="1" spans="3:3">
      <c r="C54" s="90"/>
    </row>
    <row r="55" s="3" customFormat="1" customHeight="1" spans="3:3">
      <c r="C55" s="90"/>
    </row>
    <row r="56" s="3" customFormat="1" customHeight="1" spans="3:3">
      <c r="C56" s="90"/>
    </row>
    <row r="57" s="3" customFormat="1" customHeight="1" spans="3:3">
      <c r="C57" s="90"/>
    </row>
    <row r="58" s="3" customFormat="1" customHeight="1" spans="3:3">
      <c r="C58" s="90"/>
    </row>
    <row r="59" s="3" customFormat="1" customHeight="1" spans="3:3">
      <c r="C59" s="90"/>
    </row>
    <row r="60" s="3" customFormat="1" customHeight="1" spans="3:3">
      <c r="C60" s="90"/>
    </row>
    <row r="61" s="3" customFormat="1" customHeight="1" spans="3:3">
      <c r="C61" s="90"/>
    </row>
    <row r="62" s="3" customFormat="1" customHeight="1" spans="3:3">
      <c r="C62" s="90"/>
    </row>
    <row r="63" s="3" customFormat="1" customHeight="1" spans="3:3">
      <c r="C63" s="90"/>
    </row>
    <row r="64" s="3" customFormat="1" customHeight="1" spans="3:3">
      <c r="C64" s="90"/>
    </row>
    <row r="65" s="3" customFormat="1" customHeight="1" spans="3:3">
      <c r="C65" s="90"/>
    </row>
    <row r="66" s="3" customFormat="1" customHeight="1" spans="3:3">
      <c r="C66" s="90"/>
    </row>
    <row r="67" s="3" customFormat="1" customHeight="1" spans="3:3">
      <c r="C67" s="90"/>
    </row>
    <row r="68" s="3" customFormat="1" customHeight="1" spans="3:3">
      <c r="C68" s="90"/>
    </row>
    <row r="69" s="3" customFormat="1" customHeight="1" spans="3:3">
      <c r="C69" s="90"/>
    </row>
    <row r="70" s="3" customFormat="1" customHeight="1" spans="3:3">
      <c r="C70" s="90"/>
    </row>
    <row r="71" s="3" customFormat="1" customHeight="1" spans="3:3">
      <c r="C71" s="90"/>
    </row>
    <row r="72" s="3" customFormat="1" customHeight="1" spans="3:3">
      <c r="C72" s="90"/>
    </row>
    <row r="73" s="3" customFormat="1" customHeight="1" spans="3:3">
      <c r="C73" s="90"/>
    </row>
    <row r="74" s="3" customFormat="1" customHeight="1" spans="3:3">
      <c r="C74" s="90"/>
    </row>
    <row r="75" s="3" customFormat="1" customHeight="1" spans="3:3">
      <c r="C75" s="90"/>
    </row>
    <row r="76" s="3" customFormat="1" customHeight="1" spans="3:3">
      <c r="C76" s="90"/>
    </row>
    <row r="77" s="3" customFormat="1" customHeight="1" spans="3:3">
      <c r="C77" s="90"/>
    </row>
    <row r="78" s="3" customFormat="1" customHeight="1" spans="3:3">
      <c r="C78" s="90"/>
    </row>
    <row r="79" s="3" customFormat="1" customHeight="1" spans="3:3">
      <c r="C79" s="90"/>
    </row>
    <row r="80" s="3" customFormat="1" customHeight="1" spans="3:3">
      <c r="C80" s="90"/>
    </row>
    <row r="81" s="3" customFormat="1" customHeight="1" spans="3:3">
      <c r="C81" s="90"/>
    </row>
    <row r="82" s="3" customFormat="1" customHeight="1" spans="3:3">
      <c r="C82" s="90"/>
    </row>
    <row r="83" s="3" customFormat="1" customHeight="1" spans="3:3">
      <c r="C83" s="90"/>
    </row>
    <row r="84" s="3" customFormat="1" customHeight="1" spans="3:3">
      <c r="C84" s="90"/>
    </row>
    <row r="85" s="3" customFormat="1" customHeight="1" spans="3:3">
      <c r="C85" s="90"/>
    </row>
    <row r="86" s="3" customFormat="1" customHeight="1" spans="3:3">
      <c r="C86" s="90"/>
    </row>
    <row r="87" s="3" customFormat="1" customHeight="1" spans="3:3">
      <c r="C87" s="90"/>
    </row>
    <row r="88" s="3" customFormat="1" customHeight="1" spans="3:3">
      <c r="C88" s="90"/>
    </row>
    <row r="89" s="3" customFormat="1" customHeight="1" spans="3:3">
      <c r="C89" s="90"/>
    </row>
    <row r="90" s="3" customFormat="1" customHeight="1" spans="3:3">
      <c r="C90" s="90"/>
    </row>
    <row r="91" s="3" customFormat="1" customHeight="1" spans="3:3">
      <c r="C91" s="90"/>
    </row>
    <row r="92" s="3" customFormat="1" customHeight="1" spans="3:3">
      <c r="C92" s="90"/>
    </row>
    <row r="93" s="3" customFormat="1" customHeight="1" spans="3:3">
      <c r="C93" s="90"/>
    </row>
    <row r="94" s="3" customFormat="1" customHeight="1" spans="3:3">
      <c r="C94" s="90"/>
    </row>
    <row r="95" s="3" customFormat="1" customHeight="1" spans="3:3">
      <c r="C95" s="90"/>
    </row>
    <row r="96" s="3" customFormat="1" customHeight="1" spans="3:3">
      <c r="C96" s="90"/>
    </row>
    <row r="97" s="3" customFormat="1" customHeight="1" spans="3:3">
      <c r="C97" s="90"/>
    </row>
    <row r="98" s="3" customFormat="1" customHeight="1" spans="3:3">
      <c r="C98" s="90"/>
    </row>
    <row r="99" s="3" customFormat="1" customHeight="1" spans="3:3">
      <c r="C99" s="90"/>
    </row>
    <row r="100" s="3" customFormat="1" customHeight="1" spans="3:3">
      <c r="C100" s="90"/>
    </row>
    <row r="101" s="3" customFormat="1" customHeight="1" spans="3:3">
      <c r="C101" s="90"/>
    </row>
    <row r="102" s="3" customFormat="1" customHeight="1" spans="3:3">
      <c r="C102" s="90"/>
    </row>
    <row r="103" s="3" customFormat="1" customHeight="1" spans="3:3">
      <c r="C103" s="90"/>
    </row>
    <row r="104" s="3" customFormat="1" customHeight="1" spans="3:3">
      <c r="C104" s="90"/>
    </row>
    <row r="105" s="3" customFormat="1" customHeight="1" spans="3:3">
      <c r="C105" s="90"/>
    </row>
    <row r="106" s="3" customFormat="1" customHeight="1" spans="3:3">
      <c r="C106" s="90"/>
    </row>
    <row r="107" s="3" customFormat="1" customHeight="1" spans="3:3">
      <c r="C107" s="90"/>
    </row>
    <row r="108" s="3" customFormat="1" customHeight="1" spans="3:3">
      <c r="C108" s="90"/>
    </row>
    <row r="109" s="3" customFormat="1" customHeight="1" spans="3:3">
      <c r="C109" s="90"/>
    </row>
    <row r="110" s="3" customFormat="1" customHeight="1" spans="3:3">
      <c r="C110" s="90"/>
    </row>
    <row r="111" s="3" customFormat="1" customHeight="1" spans="3:3">
      <c r="C111" s="90"/>
    </row>
    <row r="112" s="3" customFormat="1" customHeight="1" spans="3:3">
      <c r="C112" s="90"/>
    </row>
    <row r="113" s="3" customFormat="1" customHeight="1" spans="3:3">
      <c r="C113" s="90"/>
    </row>
    <row r="114" s="3" customFormat="1" customHeight="1" spans="3:3">
      <c r="C114" s="90"/>
    </row>
    <row r="115" s="3" customFormat="1" customHeight="1" spans="3:3">
      <c r="C115" s="90"/>
    </row>
    <row r="116" s="3" customFormat="1" customHeight="1" spans="3:3">
      <c r="C116" s="90"/>
    </row>
    <row r="117" s="3" customFormat="1" customHeight="1" spans="3:3">
      <c r="C117" s="90"/>
    </row>
    <row r="118" s="3" customFormat="1" customHeight="1" spans="3:3">
      <c r="C118" s="90"/>
    </row>
    <row r="119" s="3" customFormat="1" customHeight="1" spans="3:3">
      <c r="C119" s="90"/>
    </row>
    <row r="120" s="3" customFormat="1" customHeight="1" spans="3:3">
      <c r="C120" s="90"/>
    </row>
    <row r="121" s="3" customFormat="1" customHeight="1" spans="3:3">
      <c r="C121" s="90"/>
    </row>
    <row r="122" s="3" customFormat="1" customHeight="1" spans="3:3">
      <c r="C122" s="90"/>
    </row>
    <row r="123" s="3" customFormat="1" customHeight="1" spans="3:3">
      <c r="C123" s="90"/>
    </row>
    <row r="124" s="3" customFormat="1" customHeight="1" spans="3:3">
      <c r="C124" s="90"/>
    </row>
    <row r="125" s="3" customFormat="1" customHeight="1" spans="3:3">
      <c r="C125" s="90"/>
    </row>
    <row r="126" s="3" customFormat="1" customHeight="1" spans="3:3">
      <c r="C126" s="90"/>
    </row>
    <row r="127" s="3" customFormat="1" customHeight="1" spans="3:3">
      <c r="C127" s="90"/>
    </row>
    <row r="128" s="3" customFormat="1" customHeight="1" spans="3:3">
      <c r="C128" s="90"/>
    </row>
    <row r="129" s="3" customFormat="1" customHeight="1" spans="3:3">
      <c r="C129" s="90"/>
    </row>
    <row r="130" s="3" customFormat="1" customHeight="1" spans="3:3">
      <c r="C130" s="90"/>
    </row>
    <row r="131" s="3" customFormat="1" customHeight="1" spans="3:3">
      <c r="C131" s="90"/>
    </row>
    <row r="132" s="3" customFormat="1" customHeight="1" spans="3:3">
      <c r="C132" s="90"/>
    </row>
    <row r="133" s="3" customFormat="1" customHeight="1" spans="3:3">
      <c r="C133" s="90"/>
    </row>
    <row r="134" s="3" customFormat="1" customHeight="1" spans="3:3">
      <c r="C134" s="90"/>
    </row>
    <row r="135" s="3" customFormat="1" customHeight="1" spans="3:3">
      <c r="C135" s="90"/>
    </row>
    <row r="136" s="3" customFormat="1" customHeight="1" spans="3:3">
      <c r="C136" s="90"/>
    </row>
    <row r="137" s="3" customFormat="1" customHeight="1" spans="3:3">
      <c r="C137" s="90"/>
    </row>
    <row r="138" s="3" customFormat="1" customHeight="1" spans="3:3">
      <c r="C138" s="90"/>
    </row>
    <row r="139" s="3" customFormat="1" customHeight="1" spans="3:3">
      <c r="C139" s="90"/>
    </row>
    <row r="140" s="3" customFormat="1" customHeight="1" spans="3:3">
      <c r="C140" s="90"/>
    </row>
    <row r="141" s="3" customFormat="1" customHeight="1" spans="3:3">
      <c r="C141" s="90"/>
    </row>
    <row r="142" s="3" customFormat="1" customHeight="1" spans="3:3">
      <c r="C142" s="90"/>
    </row>
    <row r="143" s="3" customFormat="1" customHeight="1" spans="3:3">
      <c r="C143" s="90"/>
    </row>
    <row r="144" s="3" customFormat="1" customHeight="1" spans="3:3">
      <c r="C144" s="90"/>
    </row>
    <row r="145" s="3" customFormat="1" customHeight="1" spans="3:3">
      <c r="C145" s="90"/>
    </row>
    <row r="146" s="3" customFormat="1" customHeight="1" spans="3:3">
      <c r="C146" s="90"/>
    </row>
    <row r="147" s="3" customFormat="1" customHeight="1" spans="3:3">
      <c r="C147" s="90"/>
    </row>
    <row r="148" s="3" customFormat="1" customHeight="1" spans="3:3">
      <c r="C148" s="90"/>
    </row>
    <row r="149" s="3" customFormat="1" customHeight="1" spans="3:3">
      <c r="C149" s="90"/>
    </row>
    <row r="150" s="3" customFormat="1" customHeight="1" spans="3:3">
      <c r="C150" s="90"/>
    </row>
    <row r="151" s="3" customFormat="1" customHeight="1" spans="3:3">
      <c r="C151" s="90"/>
    </row>
    <row r="152" s="3" customFormat="1" customHeight="1" spans="3:3">
      <c r="C152" s="90"/>
    </row>
    <row r="153" s="3" customFormat="1" customHeight="1" spans="3:3">
      <c r="C153" s="90"/>
    </row>
    <row r="154" s="3" customFormat="1" customHeight="1" spans="3:3">
      <c r="C154" s="90"/>
    </row>
    <row r="155" s="3" customFormat="1" customHeight="1" spans="3:3">
      <c r="C155" s="90"/>
    </row>
    <row r="156" s="3" customFormat="1" customHeight="1" spans="3:3">
      <c r="C156" s="90"/>
    </row>
    <row r="157" s="3" customFormat="1" customHeight="1" spans="3:3">
      <c r="C157" s="90"/>
    </row>
    <row r="158" s="3" customFormat="1" customHeight="1" spans="3:3">
      <c r="C158" s="90"/>
    </row>
    <row r="159" s="3" customFormat="1" customHeight="1" spans="3:3">
      <c r="C159" s="90"/>
    </row>
    <row r="160" s="3" customFormat="1" customHeight="1" spans="3:3">
      <c r="C160" s="90"/>
    </row>
    <row r="161" s="3" customFormat="1" customHeight="1" spans="3:3">
      <c r="C161" s="90"/>
    </row>
    <row r="162" s="3" customFormat="1" customHeight="1" spans="3:3">
      <c r="C162" s="90"/>
    </row>
    <row r="163" s="3" customFormat="1" customHeight="1" spans="3:3">
      <c r="C163" s="90"/>
    </row>
    <row r="164" s="3" customFormat="1" customHeight="1" spans="3:3">
      <c r="C164" s="90"/>
    </row>
    <row r="165" s="3" customFormat="1" customHeight="1" spans="3:3">
      <c r="C165" s="90"/>
    </row>
    <row r="166" s="3" customFormat="1" customHeight="1" spans="3:3">
      <c r="C166" s="90"/>
    </row>
    <row r="167" s="3" customFormat="1" customHeight="1" spans="3:3">
      <c r="C167" s="90"/>
    </row>
    <row r="168" s="3" customFormat="1" customHeight="1" spans="3:3">
      <c r="C168" s="90"/>
    </row>
    <row r="169" s="3" customFormat="1" customHeight="1" spans="3:3">
      <c r="C169" s="90"/>
    </row>
    <row r="170" s="3" customFormat="1" customHeight="1" spans="3:3">
      <c r="C170" s="90"/>
    </row>
    <row r="171" s="3" customFormat="1" customHeight="1" spans="3:3">
      <c r="C171" s="90"/>
    </row>
    <row r="172" s="3" customFormat="1" customHeight="1" spans="3:3">
      <c r="C172" s="90"/>
    </row>
    <row r="173" s="3" customFormat="1" customHeight="1" spans="3:3">
      <c r="C173" s="90"/>
    </row>
    <row r="174" s="3" customFormat="1" customHeight="1" spans="3:3">
      <c r="C174" s="90"/>
    </row>
    <row r="175" s="3" customFormat="1" customHeight="1" spans="3:3">
      <c r="C175" s="90"/>
    </row>
    <row r="176" s="3" customFormat="1" customHeight="1" spans="3:3">
      <c r="C176" s="90"/>
    </row>
    <row r="177" s="3" customFormat="1" customHeight="1" spans="3:3">
      <c r="C177" s="90"/>
    </row>
    <row r="178" s="3" customFormat="1" customHeight="1" spans="3:3">
      <c r="C178" s="90"/>
    </row>
    <row r="179" s="3" customFormat="1" customHeight="1" spans="3:3">
      <c r="C179" s="90"/>
    </row>
    <row r="180" s="3" customFormat="1" customHeight="1" spans="3:3">
      <c r="C180" s="90"/>
    </row>
    <row r="181" s="3" customFormat="1" customHeight="1" spans="3:3">
      <c r="C181" s="90"/>
    </row>
    <row r="182" s="3" customFormat="1" customHeight="1" spans="3:3">
      <c r="C182" s="90"/>
    </row>
    <row r="183" s="3" customFormat="1" customHeight="1" spans="3:3">
      <c r="C183" s="90"/>
    </row>
    <row r="184" s="3" customFormat="1" customHeight="1" spans="3:3">
      <c r="C184" s="90"/>
    </row>
    <row r="185" s="3" customFormat="1" customHeight="1" spans="3:3">
      <c r="C185" s="90"/>
    </row>
    <row r="186" s="3" customFormat="1" customHeight="1" spans="3:3">
      <c r="C186" s="90"/>
    </row>
    <row r="187" s="3" customFormat="1" customHeight="1" spans="3:3">
      <c r="C187" s="90"/>
    </row>
    <row r="188" s="3" customFormat="1" customHeight="1" spans="3:3">
      <c r="C188" s="90"/>
    </row>
    <row r="189" s="3" customFormat="1" customHeight="1" spans="3:3">
      <c r="C189" s="90"/>
    </row>
    <row r="190" s="3" customFormat="1" customHeight="1" spans="3:3">
      <c r="C190" s="90"/>
    </row>
    <row r="191" s="3" customFormat="1" customHeight="1" spans="3:3">
      <c r="C191" s="90"/>
    </row>
    <row r="192" s="3" customFormat="1" customHeight="1" spans="3:3">
      <c r="C192" s="90"/>
    </row>
    <row r="193" s="3" customFormat="1" customHeight="1" spans="3:3">
      <c r="C193" s="90"/>
    </row>
    <row r="194" s="3" customFormat="1" customHeight="1" spans="3:3">
      <c r="C194" s="90"/>
    </row>
    <row r="195" s="3" customFormat="1" customHeight="1" spans="3:3">
      <c r="C195" s="90"/>
    </row>
    <row r="196" s="3" customFormat="1" customHeight="1" spans="3:3">
      <c r="C196" s="90"/>
    </row>
    <row r="197" s="3" customFormat="1" customHeight="1" spans="3:3">
      <c r="C197" s="90"/>
    </row>
    <row r="198" s="3" customFormat="1" customHeight="1" spans="3:3">
      <c r="C198" s="90"/>
    </row>
    <row r="199" s="3" customFormat="1" customHeight="1" spans="3:3">
      <c r="C199" s="90"/>
    </row>
    <row r="200" s="3" customFormat="1" customHeight="1" spans="3:3">
      <c r="C200" s="90"/>
    </row>
    <row r="201" s="3" customFormat="1" customHeight="1" spans="3:3">
      <c r="C201" s="90"/>
    </row>
    <row r="202" s="3" customFormat="1" customHeight="1" spans="3:3">
      <c r="C202" s="90"/>
    </row>
    <row r="203" s="3" customFormat="1" customHeight="1" spans="3:3">
      <c r="C203" s="90"/>
    </row>
    <row r="204" s="3" customFormat="1" customHeight="1" spans="3:3">
      <c r="C204" s="90"/>
    </row>
    <row r="205" s="3" customFormat="1" customHeight="1" spans="3:3">
      <c r="C205" s="90"/>
    </row>
    <row r="206" s="3" customFormat="1" customHeight="1" spans="3:3">
      <c r="C206" s="90"/>
    </row>
    <row r="207" s="3" customFormat="1" customHeight="1" spans="3:3">
      <c r="C207" s="90"/>
    </row>
    <row r="208" s="3" customFormat="1" customHeight="1" spans="3:3">
      <c r="C208" s="90"/>
    </row>
    <row r="209" s="3" customFormat="1" customHeight="1" spans="3:3">
      <c r="C209" s="90"/>
    </row>
    <row r="210" s="3" customFormat="1" customHeight="1" spans="3:3">
      <c r="C210" s="90"/>
    </row>
    <row r="211" s="3" customFormat="1" customHeight="1" spans="3:3">
      <c r="C211" s="90"/>
    </row>
    <row r="212" s="3" customFormat="1" customHeight="1" spans="3:3">
      <c r="C212" s="90"/>
    </row>
    <row r="213" s="3" customFormat="1" customHeight="1" spans="3:3">
      <c r="C213" s="90"/>
    </row>
    <row r="214" s="3" customFormat="1" customHeight="1" spans="3:3">
      <c r="C214" s="90"/>
    </row>
    <row r="215" s="3" customFormat="1" customHeight="1" spans="3:3">
      <c r="C215" s="90"/>
    </row>
    <row r="216" s="3" customFormat="1" customHeight="1" spans="3:3">
      <c r="C216" s="90"/>
    </row>
    <row r="217" s="3" customFormat="1" customHeight="1" spans="1:3">
      <c r="A217"/>
      <c r="B217"/>
      <c r="C217" s="90"/>
    </row>
    <row r="218" s="3" customFormat="1" customHeight="1" spans="1:3">
      <c r="A218"/>
      <c r="B218"/>
      <c r="C218" s="90"/>
    </row>
    <row r="219" customHeight="1" spans="3:3">
      <c r="C219" s="90"/>
    </row>
  </sheetData>
  <mergeCells count="10">
    <mergeCell ref="A2:G2"/>
    <mergeCell ref="C3:D3"/>
    <mergeCell ref="F3:G3"/>
    <mergeCell ref="F4:G4"/>
    <mergeCell ref="A39:G39"/>
    <mergeCell ref="A4:A5"/>
    <mergeCell ref="B4:B5"/>
    <mergeCell ref="C4:C5"/>
    <mergeCell ref="D4:D5"/>
    <mergeCell ref="E4:E5"/>
  </mergeCells>
  <printOptions horizontalCentered="1"/>
  <pageMargins left="0.448611111111111" right="0.357638888888889" top="0.802777777777778" bottom="0.802777777777778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K6" sqref="K6"/>
    </sheetView>
  </sheetViews>
  <sheetFormatPr defaultColWidth="9" defaultRowHeight="14.25" outlineLevelCol="7"/>
  <cols>
    <col min="1" max="1" width="21.125" style="4" customWidth="1"/>
    <col min="2" max="2" width="9.125" style="5" customWidth="1"/>
    <col min="3" max="3" width="9.625" style="5" customWidth="1"/>
    <col min="4" max="4" width="9.125" style="6" customWidth="1"/>
    <col min="5" max="5" width="8.75" style="6" customWidth="1"/>
    <col min="6" max="6" width="10.125" style="6" customWidth="1"/>
    <col min="7" max="7" width="9.375" style="6" customWidth="1"/>
    <col min="8" max="8" width="7.5" style="6" customWidth="1"/>
    <col min="9" max="10" width="9" customWidth="1"/>
  </cols>
  <sheetData>
    <row r="1" spans="1:1">
      <c r="A1" s="4" t="s">
        <v>44</v>
      </c>
    </row>
    <row r="2" customFormat="1" ht="25.5" spans="1:8">
      <c r="A2" s="7" t="s">
        <v>45</v>
      </c>
      <c r="B2" s="7"/>
      <c r="C2" s="7"/>
      <c r="D2" s="7"/>
      <c r="E2" s="7"/>
      <c r="F2" s="7"/>
      <c r="G2" s="7"/>
      <c r="H2" s="7"/>
    </row>
    <row r="3" customFormat="1" ht="16.5" customHeight="1" spans="1:8">
      <c r="A3" s="8"/>
      <c r="B3" s="9"/>
      <c r="C3" s="9"/>
      <c r="D3" s="10"/>
      <c r="E3" s="10"/>
      <c r="F3" s="11"/>
      <c r="G3" s="13" t="s">
        <v>2</v>
      </c>
      <c r="H3" s="13"/>
    </row>
    <row r="4" customFormat="1" ht="18.75" customHeight="1" spans="1:8">
      <c r="A4" s="14" t="s">
        <v>46</v>
      </c>
      <c r="B4" s="15" t="s">
        <v>4</v>
      </c>
      <c r="C4" s="15" t="s">
        <v>47</v>
      </c>
      <c r="D4" s="119" t="s">
        <v>5</v>
      </c>
      <c r="E4" s="18" t="s">
        <v>48</v>
      </c>
      <c r="F4" s="18" t="s">
        <v>49</v>
      </c>
      <c r="G4" s="19" t="s">
        <v>8</v>
      </c>
      <c r="H4" s="20"/>
    </row>
    <row r="5" customFormat="1" ht="18.75" customHeight="1" spans="1:8">
      <c r="A5" s="14"/>
      <c r="B5" s="15"/>
      <c r="C5" s="15"/>
      <c r="D5" s="120"/>
      <c r="E5" s="22"/>
      <c r="F5" s="22"/>
      <c r="G5" s="23" t="s">
        <v>9</v>
      </c>
      <c r="H5" s="23" t="s">
        <v>10</v>
      </c>
    </row>
    <row r="6" s="1" customFormat="1" ht="18.75" customHeight="1" spans="1:8">
      <c r="A6" s="24" t="s">
        <v>50</v>
      </c>
      <c r="B6" s="25">
        <v>638415</v>
      </c>
      <c r="C6" s="25">
        <v>733520</v>
      </c>
      <c r="D6" s="26">
        <v>726082</v>
      </c>
      <c r="E6" s="27">
        <f t="shared" ref="E6:E36" si="0">D6/C6*100</f>
        <v>98.9859853855382</v>
      </c>
      <c r="F6" s="72">
        <v>714743</v>
      </c>
      <c r="G6" s="28">
        <f t="shared" ref="G6:G36" si="1">D6-F6</f>
        <v>11339</v>
      </c>
      <c r="H6" s="27">
        <f t="shared" ref="H6:H36" si="2">G6/F6*100</f>
        <v>1.5864443583218</v>
      </c>
    </row>
    <row r="7" customFormat="1" ht="18.75" customHeight="1" spans="1:8">
      <c r="A7" s="29" t="s">
        <v>51</v>
      </c>
      <c r="B7" s="30">
        <v>53239</v>
      </c>
      <c r="C7" s="30">
        <v>73373</v>
      </c>
      <c r="D7" s="121">
        <v>73369</v>
      </c>
      <c r="E7" s="32">
        <f t="shared" si="0"/>
        <v>99.9945484033636</v>
      </c>
      <c r="F7" s="68">
        <v>67952</v>
      </c>
      <c r="G7" s="33">
        <f t="shared" si="1"/>
        <v>5417</v>
      </c>
      <c r="H7" s="32">
        <f t="shared" si="2"/>
        <v>7.971803626089</v>
      </c>
    </row>
    <row r="8" customFormat="1" ht="18.75" customHeight="1" spans="1:8">
      <c r="A8" s="29" t="s">
        <v>52</v>
      </c>
      <c r="B8" s="30">
        <v>3414</v>
      </c>
      <c r="C8" s="30">
        <v>1804</v>
      </c>
      <c r="D8" s="121">
        <v>1804</v>
      </c>
      <c r="E8" s="32">
        <f t="shared" si="0"/>
        <v>100</v>
      </c>
      <c r="F8" s="68">
        <v>3021</v>
      </c>
      <c r="G8" s="33">
        <f t="shared" si="1"/>
        <v>-1217</v>
      </c>
      <c r="H8" s="32">
        <f t="shared" si="2"/>
        <v>-40.2846739490235</v>
      </c>
    </row>
    <row r="9" customFormat="1" ht="18.75" customHeight="1" spans="1:8">
      <c r="A9" s="29" t="s">
        <v>53</v>
      </c>
      <c r="B9" s="30">
        <v>24706</v>
      </c>
      <c r="C9" s="30">
        <v>23994</v>
      </c>
      <c r="D9" s="121">
        <v>23994</v>
      </c>
      <c r="E9" s="32">
        <f t="shared" si="0"/>
        <v>100</v>
      </c>
      <c r="F9" s="68">
        <v>27878</v>
      </c>
      <c r="G9" s="33">
        <f t="shared" si="1"/>
        <v>-3884</v>
      </c>
      <c r="H9" s="32">
        <f t="shared" si="2"/>
        <v>-13.9321328646244</v>
      </c>
    </row>
    <row r="10" customFormat="1" ht="18.75" customHeight="1" spans="1:8">
      <c r="A10" s="29" t="s">
        <v>54</v>
      </c>
      <c r="B10" s="30">
        <v>118294</v>
      </c>
      <c r="C10" s="30">
        <v>124579</v>
      </c>
      <c r="D10" s="121">
        <v>124579</v>
      </c>
      <c r="E10" s="32">
        <f t="shared" si="0"/>
        <v>100</v>
      </c>
      <c r="F10" s="68">
        <v>117303</v>
      </c>
      <c r="G10" s="33">
        <f t="shared" si="1"/>
        <v>7276</v>
      </c>
      <c r="H10" s="32">
        <f t="shared" si="2"/>
        <v>6.2027399128752</v>
      </c>
    </row>
    <row r="11" customFormat="1" ht="18.75" customHeight="1" spans="1:8">
      <c r="A11" s="29" t="s">
        <v>55</v>
      </c>
      <c r="B11" s="30">
        <v>4355</v>
      </c>
      <c r="C11" s="30">
        <v>14175</v>
      </c>
      <c r="D11" s="121">
        <v>14175</v>
      </c>
      <c r="E11" s="32">
        <f t="shared" si="0"/>
        <v>100</v>
      </c>
      <c r="F11" s="68">
        <v>7538</v>
      </c>
      <c r="G11" s="33">
        <f t="shared" si="1"/>
        <v>6637</v>
      </c>
      <c r="H11" s="32">
        <f t="shared" si="2"/>
        <v>88.0472273812682</v>
      </c>
    </row>
    <row r="12" customFormat="1" ht="18.75" customHeight="1" spans="1:8">
      <c r="A12" s="29" t="s">
        <v>56</v>
      </c>
      <c r="B12" s="30">
        <v>3779</v>
      </c>
      <c r="C12" s="30">
        <v>4845</v>
      </c>
      <c r="D12" s="121">
        <v>4845</v>
      </c>
      <c r="E12" s="32">
        <f t="shared" si="0"/>
        <v>100</v>
      </c>
      <c r="F12" s="68">
        <v>6221</v>
      </c>
      <c r="G12" s="122">
        <f t="shared" si="1"/>
        <v>-1376</v>
      </c>
      <c r="H12" s="123">
        <f t="shared" si="2"/>
        <v>-22.118630445266</v>
      </c>
    </row>
    <row r="13" customFormat="1" ht="18.75" customHeight="1" spans="1:8">
      <c r="A13" s="29" t="s">
        <v>57</v>
      </c>
      <c r="B13" s="30">
        <v>128884</v>
      </c>
      <c r="C13" s="30">
        <v>101942</v>
      </c>
      <c r="D13" s="121">
        <v>101917</v>
      </c>
      <c r="E13" s="32">
        <f t="shared" si="0"/>
        <v>99.9754762512017</v>
      </c>
      <c r="F13" s="68">
        <v>114410</v>
      </c>
      <c r="G13" s="122">
        <f t="shared" si="1"/>
        <v>-12493</v>
      </c>
      <c r="H13" s="123">
        <f t="shared" si="2"/>
        <v>-10.9195000437025</v>
      </c>
    </row>
    <row r="14" customFormat="1" ht="18.75" customHeight="1" spans="1:8">
      <c r="A14" s="29" t="s">
        <v>58</v>
      </c>
      <c r="B14" s="30">
        <v>86832</v>
      </c>
      <c r="C14" s="30">
        <v>100368</v>
      </c>
      <c r="D14" s="121">
        <v>100368</v>
      </c>
      <c r="E14" s="32">
        <f t="shared" si="0"/>
        <v>100</v>
      </c>
      <c r="F14" s="68">
        <v>110594.636058</v>
      </c>
      <c r="G14" s="122">
        <f t="shared" si="1"/>
        <v>-10226.636058</v>
      </c>
      <c r="H14" s="123">
        <f t="shared" si="2"/>
        <v>-9.24695484565524</v>
      </c>
    </row>
    <row r="15" customFormat="1" ht="18.75" customHeight="1" spans="1:8">
      <c r="A15" s="29" t="s">
        <v>59</v>
      </c>
      <c r="B15" s="30">
        <v>14173</v>
      </c>
      <c r="C15" s="30">
        <v>38638</v>
      </c>
      <c r="D15" s="121">
        <v>38638</v>
      </c>
      <c r="E15" s="32">
        <f t="shared" si="0"/>
        <v>100</v>
      </c>
      <c r="F15" s="68">
        <v>23075.57229</v>
      </c>
      <c r="G15" s="122">
        <f t="shared" si="1"/>
        <v>15562.42771</v>
      </c>
      <c r="H15" s="123">
        <f t="shared" si="2"/>
        <v>67.4411343494355</v>
      </c>
    </row>
    <row r="16" customFormat="1" ht="18.75" customHeight="1" spans="1:8">
      <c r="A16" s="29" t="s">
        <v>60</v>
      </c>
      <c r="B16" s="30">
        <v>36073</v>
      </c>
      <c r="C16" s="30">
        <v>20104</v>
      </c>
      <c r="D16" s="121">
        <v>20104</v>
      </c>
      <c r="E16" s="32">
        <f t="shared" si="0"/>
        <v>100</v>
      </c>
      <c r="F16" s="68">
        <v>22334.101079</v>
      </c>
      <c r="G16" s="122">
        <f t="shared" si="1"/>
        <v>-2230.101079</v>
      </c>
      <c r="H16" s="123">
        <f t="shared" si="2"/>
        <v>-9.98518396201264</v>
      </c>
    </row>
    <row r="17" s="2" customFormat="1" ht="18.75" customHeight="1" spans="1:8">
      <c r="A17" s="34" t="s">
        <v>61</v>
      </c>
      <c r="B17" s="35">
        <v>61347</v>
      </c>
      <c r="C17" s="35">
        <v>87749</v>
      </c>
      <c r="D17" s="121">
        <v>87749</v>
      </c>
      <c r="E17" s="32">
        <f t="shared" si="0"/>
        <v>100</v>
      </c>
      <c r="F17" s="68">
        <v>88099.260498</v>
      </c>
      <c r="G17" s="122">
        <f t="shared" si="1"/>
        <v>-350.260498000003</v>
      </c>
      <c r="H17" s="123">
        <f t="shared" si="2"/>
        <v>-0.397574844578809</v>
      </c>
    </row>
    <row r="18" customFormat="1" ht="18.75" customHeight="1" spans="1:8">
      <c r="A18" s="36" t="s">
        <v>62</v>
      </c>
      <c r="B18" s="30">
        <v>14357</v>
      </c>
      <c r="C18" s="30">
        <v>28953</v>
      </c>
      <c r="D18" s="121">
        <v>28953</v>
      </c>
      <c r="E18" s="32">
        <f t="shared" si="0"/>
        <v>100</v>
      </c>
      <c r="F18" s="68">
        <v>27894.820582</v>
      </c>
      <c r="G18" s="122">
        <f t="shared" si="1"/>
        <v>1058.179418</v>
      </c>
      <c r="H18" s="123">
        <f t="shared" si="2"/>
        <v>3.79346199732442</v>
      </c>
    </row>
    <row r="19" customFormat="1" ht="18.75" customHeight="1" spans="1:8">
      <c r="A19" s="36" t="s">
        <v>63</v>
      </c>
      <c r="B19" s="30">
        <v>25169</v>
      </c>
      <c r="C19" s="30">
        <v>34897</v>
      </c>
      <c r="D19" s="121">
        <v>34897</v>
      </c>
      <c r="E19" s="32">
        <f t="shared" si="0"/>
        <v>100</v>
      </c>
      <c r="F19" s="68">
        <v>26726.769623</v>
      </c>
      <c r="G19" s="122">
        <f t="shared" si="1"/>
        <v>8170.230377</v>
      </c>
      <c r="H19" s="123">
        <f t="shared" si="2"/>
        <v>30.5694645939142</v>
      </c>
    </row>
    <row r="20" customFormat="1" ht="18.75" customHeight="1" spans="1:8">
      <c r="A20" s="36" t="s">
        <v>64</v>
      </c>
      <c r="B20" s="30">
        <v>4719</v>
      </c>
      <c r="C20" s="30">
        <v>9423</v>
      </c>
      <c r="D20" s="121">
        <v>9423</v>
      </c>
      <c r="E20" s="32">
        <f t="shared" si="0"/>
        <v>100</v>
      </c>
      <c r="F20" s="68">
        <v>8622.701271</v>
      </c>
      <c r="G20" s="122">
        <f t="shared" si="1"/>
        <v>800.298729</v>
      </c>
      <c r="H20" s="123">
        <f t="shared" si="2"/>
        <v>9.2812994889615</v>
      </c>
    </row>
    <row r="21" customFormat="1" ht="18.75" customHeight="1" spans="1:8">
      <c r="A21" s="36" t="s">
        <v>65</v>
      </c>
      <c r="B21" s="30"/>
      <c r="C21" s="30">
        <v>298</v>
      </c>
      <c r="D21" s="121">
        <v>298</v>
      </c>
      <c r="E21" s="32">
        <f t="shared" si="0"/>
        <v>100</v>
      </c>
      <c r="F21" s="68">
        <v>403</v>
      </c>
      <c r="G21" s="122">
        <f t="shared" si="1"/>
        <v>-105</v>
      </c>
      <c r="H21" s="123">
        <f t="shared" si="2"/>
        <v>-26.0545905707196</v>
      </c>
    </row>
    <row r="22" customFormat="1" ht="18.75" customHeight="1" spans="1:8">
      <c r="A22" s="36" t="s">
        <v>66</v>
      </c>
      <c r="B22" s="30">
        <v>7771</v>
      </c>
      <c r="C22" s="30">
        <v>8107</v>
      </c>
      <c r="D22" s="121">
        <v>8107</v>
      </c>
      <c r="E22" s="32">
        <f t="shared" si="0"/>
        <v>100</v>
      </c>
      <c r="F22" s="68">
        <v>6893.721516</v>
      </c>
      <c r="G22" s="122">
        <f t="shared" si="1"/>
        <v>1213.278484</v>
      </c>
      <c r="H22" s="123">
        <f t="shared" si="2"/>
        <v>17.5997606109275</v>
      </c>
    </row>
    <row r="23" customFormat="1" ht="18.75" customHeight="1" spans="1:8">
      <c r="A23" s="36" t="s">
        <v>67</v>
      </c>
      <c r="B23" s="30">
        <v>20765</v>
      </c>
      <c r="C23" s="30">
        <v>26387</v>
      </c>
      <c r="D23" s="121">
        <v>26387</v>
      </c>
      <c r="E23" s="32">
        <f t="shared" si="0"/>
        <v>100</v>
      </c>
      <c r="F23" s="68">
        <v>18397.142392</v>
      </c>
      <c r="G23" s="122">
        <f t="shared" si="1"/>
        <v>7989.857608</v>
      </c>
      <c r="H23" s="123">
        <f t="shared" si="2"/>
        <v>43.429884042613</v>
      </c>
    </row>
    <row r="24" customFormat="1" ht="18.75" customHeight="1" spans="1:8">
      <c r="A24" s="36" t="s">
        <v>68</v>
      </c>
      <c r="B24" s="30">
        <v>1350</v>
      </c>
      <c r="C24" s="30">
        <v>4082</v>
      </c>
      <c r="D24" s="121">
        <v>4082</v>
      </c>
      <c r="E24" s="32">
        <f t="shared" si="0"/>
        <v>100</v>
      </c>
      <c r="F24" s="68">
        <v>3109.419599</v>
      </c>
      <c r="G24" s="122">
        <f t="shared" si="1"/>
        <v>972.580401</v>
      </c>
      <c r="H24" s="123">
        <f t="shared" si="2"/>
        <v>31.2785190301362</v>
      </c>
    </row>
    <row r="25" customFormat="1" ht="18.75" customHeight="1" spans="1:8">
      <c r="A25" s="36" t="s">
        <v>69</v>
      </c>
      <c r="B25" s="30">
        <v>2188</v>
      </c>
      <c r="C25" s="30">
        <v>5014</v>
      </c>
      <c r="D25" s="121">
        <v>5014</v>
      </c>
      <c r="E25" s="32">
        <f t="shared" si="0"/>
        <v>100</v>
      </c>
      <c r="F25" s="68">
        <v>4001.679493</v>
      </c>
      <c r="G25" s="122">
        <f t="shared" si="1"/>
        <v>1012.320507</v>
      </c>
      <c r="H25" s="123">
        <f t="shared" si="2"/>
        <v>25.2973909772339</v>
      </c>
    </row>
    <row r="26" customFormat="1" ht="18.75" customHeight="1" spans="1:8">
      <c r="A26" s="36" t="s">
        <v>70</v>
      </c>
      <c r="B26" s="30">
        <v>9000</v>
      </c>
      <c r="C26" s="30">
        <v>13977</v>
      </c>
      <c r="D26" s="121">
        <v>6568</v>
      </c>
      <c r="E26" s="32">
        <f t="shared" si="0"/>
        <v>46.9914860127352</v>
      </c>
      <c r="F26" s="124">
        <v>18895</v>
      </c>
      <c r="G26" s="122">
        <f t="shared" si="1"/>
        <v>-12327</v>
      </c>
      <c r="H26" s="123">
        <f t="shared" si="2"/>
        <v>-65.239481344271</v>
      </c>
    </row>
    <row r="27" customFormat="1" ht="18.75" customHeight="1" spans="1:8">
      <c r="A27" s="36" t="s">
        <v>71</v>
      </c>
      <c r="B27" s="30">
        <v>18000</v>
      </c>
      <c r="C27" s="30">
        <v>10811</v>
      </c>
      <c r="D27" s="121">
        <v>10811</v>
      </c>
      <c r="E27" s="32">
        <f t="shared" si="0"/>
        <v>100</v>
      </c>
      <c r="F27" s="68">
        <v>11371</v>
      </c>
      <c r="G27" s="122">
        <f t="shared" si="1"/>
        <v>-560</v>
      </c>
      <c r="H27" s="123">
        <f t="shared" si="2"/>
        <v>-4.92480872394688</v>
      </c>
    </row>
    <row r="28" s="1" customFormat="1" ht="18.75" customHeight="1" spans="1:8">
      <c r="A28" s="38" t="s">
        <v>72</v>
      </c>
      <c r="B28" s="25">
        <v>116300</v>
      </c>
      <c r="C28" s="25">
        <v>194318</v>
      </c>
      <c r="D28" s="25">
        <v>159434</v>
      </c>
      <c r="E28" s="27">
        <f t="shared" si="0"/>
        <v>82.0479832027913</v>
      </c>
      <c r="F28" s="72">
        <v>167639</v>
      </c>
      <c r="G28" s="125">
        <f t="shared" si="1"/>
        <v>-8205</v>
      </c>
      <c r="H28" s="126">
        <f t="shared" si="2"/>
        <v>-4.89444580318422</v>
      </c>
    </row>
    <row r="29" customFormat="1" ht="18.75" customHeight="1" spans="1:8">
      <c r="A29" s="36" t="s">
        <v>73</v>
      </c>
      <c r="B29" s="30"/>
      <c r="C29" s="30">
        <v>99</v>
      </c>
      <c r="D29" s="30">
        <v>37</v>
      </c>
      <c r="E29" s="32">
        <f t="shared" si="0"/>
        <v>37.3737373737374</v>
      </c>
      <c r="F29" s="68">
        <v>87</v>
      </c>
      <c r="G29" s="122">
        <f t="shared" si="1"/>
        <v>-50</v>
      </c>
      <c r="H29" s="123">
        <f t="shared" si="2"/>
        <v>-57.4712643678161</v>
      </c>
    </row>
    <row r="30" customFormat="1" ht="18.75" customHeight="1" spans="1:8">
      <c r="A30" s="36" t="s">
        <v>57</v>
      </c>
      <c r="B30" s="30"/>
      <c r="C30" s="30">
        <v>6964</v>
      </c>
      <c r="D30" s="68">
        <v>6048</v>
      </c>
      <c r="E30" s="32">
        <f t="shared" si="0"/>
        <v>86.8466398621482</v>
      </c>
      <c r="F30" s="68">
        <v>8040.365305</v>
      </c>
      <c r="G30" s="122">
        <f t="shared" si="1"/>
        <v>-1992.365305</v>
      </c>
      <c r="H30" s="123">
        <f t="shared" si="2"/>
        <v>-24.7795371158201</v>
      </c>
    </row>
    <row r="31" customFormat="1" ht="18" customHeight="1" spans="1:8">
      <c r="A31" s="36" t="s">
        <v>60</v>
      </c>
      <c r="B31" s="30">
        <v>116300</v>
      </c>
      <c r="C31" s="30">
        <v>111334</v>
      </c>
      <c r="D31" s="68">
        <v>83955</v>
      </c>
      <c r="E31" s="32">
        <f t="shared" si="0"/>
        <v>75.4082310884366</v>
      </c>
      <c r="F31" s="68">
        <v>87271</v>
      </c>
      <c r="G31" s="122">
        <f t="shared" si="1"/>
        <v>-3316</v>
      </c>
      <c r="H31" s="123">
        <f t="shared" si="2"/>
        <v>-3.7996585349085</v>
      </c>
    </row>
    <row r="32" customFormat="1" ht="18.75" customHeight="1" spans="1:8">
      <c r="A32" s="36" t="s">
        <v>61</v>
      </c>
      <c r="B32" s="30"/>
      <c r="C32" s="30">
        <v>142</v>
      </c>
      <c r="D32" s="68"/>
      <c r="E32" s="32">
        <f t="shared" si="0"/>
        <v>0</v>
      </c>
      <c r="F32" s="127">
        <v>380</v>
      </c>
      <c r="G32" s="122">
        <f t="shared" si="1"/>
        <v>-380</v>
      </c>
      <c r="H32" s="123">
        <f t="shared" si="2"/>
        <v>-100</v>
      </c>
    </row>
    <row r="33" customFormat="1" ht="18.75" customHeight="1" spans="1:8">
      <c r="A33" s="36" t="s">
        <v>70</v>
      </c>
      <c r="B33" s="30"/>
      <c r="C33" s="30">
        <v>66512</v>
      </c>
      <c r="D33" s="31">
        <v>65411</v>
      </c>
      <c r="E33" s="32">
        <f t="shared" si="0"/>
        <v>98.3446596102959</v>
      </c>
      <c r="F33" s="68">
        <v>63546</v>
      </c>
      <c r="G33" s="122">
        <f t="shared" si="1"/>
        <v>1865</v>
      </c>
      <c r="H33" s="123">
        <f t="shared" si="2"/>
        <v>2.9348818178957</v>
      </c>
    </row>
    <row r="34" customFormat="1" ht="18.75" customHeight="1" spans="1:8">
      <c r="A34" s="36" t="s">
        <v>71</v>
      </c>
      <c r="B34" s="30"/>
      <c r="C34" s="30">
        <v>3912</v>
      </c>
      <c r="D34" s="31">
        <v>3912</v>
      </c>
      <c r="E34" s="32">
        <f t="shared" si="0"/>
        <v>100</v>
      </c>
      <c r="F34" s="68">
        <v>1670</v>
      </c>
      <c r="G34" s="122">
        <f t="shared" si="1"/>
        <v>2242</v>
      </c>
      <c r="H34" s="123">
        <f t="shared" si="2"/>
        <v>134.251497005988</v>
      </c>
    </row>
    <row r="35" customFormat="1" ht="18.75" customHeight="1" spans="1:8">
      <c r="A35" s="36" t="s">
        <v>74</v>
      </c>
      <c r="B35" s="30"/>
      <c r="C35" s="30">
        <v>5355</v>
      </c>
      <c r="D35" s="31">
        <v>71</v>
      </c>
      <c r="E35" s="32">
        <f t="shared" si="0"/>
        <v>1.32586367880486</v>
      </c>
      <c r="F35" s="68">
        <v>6645</v>
      </c>
      <c r="G35" s="122">
        <f t="shared" si="1"/>
        <v>-6574</v>
      </c>
      <c r="H35" s="123">
        <f t="shared" si="2"/>
        <v>-98.9315274642588</v>
      </c>
    </row>
    <row r="36" s="1" customFormat="1" ht="18.75" customHeight="1" spans="1:8">
      <c r="A36" s="38" t="s">
        <v>75</v>
      </c>
      <c r="B36" s="25">
        <f>B6+B28</f>
        <v>754715</v>
      </c>
      <c r="C36" s="25">
        <f>C6+C28</f>
        <v>927838</v>
      </c>
      <c r="D36" s="25">
        <f>D6+D28</f>
        <v>885516</v>
      </c>
      <c r="E36" s="27">
        <f t="shared" si="0"/>
        <v>95.4386433838666</v>
      </c>
      <c r="F36" s="128">
        <v>882382</v>
      </c>
      <c r="G36" s="125">
        <f t="shared" si="1"/>
        <v>3134</v>
      </c>
      <c r="H36" s="126">
        <f t="shared" si="2"/>
        <v>0.355174969571002</v>
      </c>
    </row>
  </sheetData>
  <mergeCells count="9">
    <mergeCell ref="A2:H2"/>
    <mergeCell ref="D3:E3"/>
    <mergeCell ref="G4:H4"/>
    <mergeCell ref="A4:A5"/>
    <mergeCell ref="B4:B5"/>
    <mergeCell ref="C4:C5"/>
    <mergeCell ref="D4:D5"/>
    <mergeCell ref="E4:E5"/>
    <mergeCell ref="F4:F5"/>
  </mergeCells>
  <printOptions horizontalCentered="1"/>
  <pageMargins left="0.554861111111111" right="0.554861111111111" top="0.802777777777778" bottom="0.80277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workbookViewId="0">
      <selection activeCell="A9" sqref="A9"/>
    </sheetView>
  </sheetViews>
  <sheetFormatPr defaultColWidth="12.125" defaultRowHeight="16.9" customHeight="1" outlineLevelCol="3"/>
  <cols>
    <col min="1" max="1" width="47" style="46" customWidth="1"/>
    <col min="2" max="2" width="12" style="46" customWidth="1"/>
    <col min="3" max="3" width="43.625" style="46" customWidth="1"/>
    <col min="4" max="4" width="12" style="46" customWidth="1"/>
  </cols>
  <sheetData>
    <row r="1" customHeight="1" spans="1:1">
      <c r="A1" s="47" t="s">
        <v>76</v>
      </c>
    </row>
    <row r="2" ht="37" customHeight="1" spans="1:4">
      <c r="A2" s="105" t="s">
        <v>77</v>
      </c>
      <c r="B2" s="105"/>
      <c r="C2" s="105"/>
      <c r="D2" s="105"/>
    </row>
    <row r="3" ht="23" customHeight="1" spans="1:4">
      <c r="A3" s="106" t="s">
        <v>2</v>
      </c>
      <c r="B3" s="106"/>
      <c r="C3" s="106"/>
      <c r="D3" s="106"/>
    </row>
    <row r="4" ht="17.1" customHeight="1" spans="1:4">
      <c r="A4" s="107" t="s">
        <v>78</v>
      </c>
      <c r="B4" s="107" t="s">
        <v>79</v>
      </c>
      <c r="C4" s="107" t="s">
        <v>78</v>
      </c>
      <c r="D4" s="107" t="s">
        <v>79</v>
      </c>
    </row>
    <row r="5" ht="17.1" customHeight="1" spans="1:4">
      <c r="A5" s="115" t="s">
        <v>80</v>
      </c>
      <c r="B5" s="109">
        <f>'[1]L01'!C5</f>
        <v>190952</v>
      </c>
      <c r="C5" s="115" t="s">
        <v>81</v>
      </c>
      <c r="D5" s="109">
        <f>'[1]L02'!C5</f>
        <v>726082</v>
      </c>
    </row>
    <row r="6" ht="17.1" customHeight="1" spans="1:4">
      <c r="A6" s="115" t="s">
        <v>82</v>
      </c>
      <c r="B6" s="109">
        <f>SUM(B7,B14,B50)</f>
        <v>457847</v>
      </c>
      <c r="C6" s="115" t="s">
        <v>83</v>
      </c>
      <c r="D6" s="109">
        <f>SUM(D7,D14,D50)</f>
        <v>0</v>
      </c>
    </row>
    <row r="7" ht="17.1" customHeight="1" spans="1:4">
      <c r="A7" s="115" t="s">
        <v>84</v>
      </c>
      <c r="B7" s="109">
        <f>SUM(B8:B13)</f>
        <v>16414</v>
      </c>
      <c r="C7" s="115" t="s">
        <v>85</v>
      </c>
      <c r="D7" s="109">
        <f>SUM(D8:D13)</f>
        <v>0</v>
      </c>
    </row>
    <row r="8" customHeight="1" spans="1:4">
      <c r="A8" s="108" t="s">
        <v>86</v>
      </c>
      <c r="B8" s="110">
        <v>1839</v>
      </c>
      <c r="C8" s="108" t="s">
        <v>87</v>
      </c>
      <c r="D8" s="110">
        <v>0</v>
      </c>
    </row>
    <row r="9" customHeight="1" spans="1:4">
      <c r="A9" s="108" t="s">
        <v>88</v>
      </c>
      <c r="B9" s="110">
        <v>1446</v>
      </c>
      <c r="C9" s="108" t="s">
        <v>89</v>
      </c>
      <c r="D9" s="110">
        <v>0</v>
      </c>
    </row>
    <row r="10" customHeight="1" spans="1:4">
      <c r="A10" s="108" t="s">
        <v>90</v>
      </c>
      <c r="B10" s="110">
        <v>11162</v>
      </c>
      <c r="C10" s="108" t="s">
        <v>91</v>
      </c>
      <c r="D10" s="110">
        <v>0</v>
      </c>
    </row>
    <row r="11" customHeight="1" spans="1:4">
      <c r="A11" s="108" t="s">
        <v>92</v>
      </c>
      <c r="B11" s="110">
        <v>64</v>
      </c>
      <c r="C11" s="108" t="s">
        <v>93</v>
      </c>
      <c r="D11" s="110">
        <v>0</v>
      </c>
    </row>
    <row r="12" customHeight="1" spans="1:4">
      <c r="A12" s="108" t="s">
        <v>94</v>
      </c>
      <c r="B12" s="110">
        <v>0</v>
      </c>
      <c r="C12" s="108" t="s">
        <v>95</v>
      </c>
      <c r="D12" s="110">
        <v>0</v>
      </c>
    </row>
    <row r="13" customHeight="1" spans="1:4">
      <c r="A13" s="108" t="s">
        <v>96</v>
      </c>
      <c r="B13" s="110">
        <v>1903</v>
      </c>
      <c r="C13" s="108" t="s">
        <v>97</v>
      </c>
      <c r="D13" s="110">
        <v>0</v>
      </c>
    </row>
    <row r="14" customHeight="1" spans="1:4">
      <c r="A14" s="115" t="s">
        <v>98</v>
      </c>
      <c r="B14" s="109">
        <f>SUM(B15:B49)</f>
        <v>383057</v>
      </c>
      <c r="C14" s="115" t="s">
        <v>99</v>
      </c>
      <c r="D14" s="109">
        <f>SUM(D15:D49)</f>
        <v>0</v>
      </c>
    </row>
    <row r="15" customHeight="1" spans="1:4">
      <c r="A15" s="108" t="s">
        <v>100</v>
      </c>
      <c r="B15" s="110">
        <v>0</v>
      </c>
      <c r="C15" s="108" t="s">
        <v>101</v>
      </c>
      <c r="D15" s="110">
        <v>0</v>
      </c>
    </row>
    <row r="16" customHeight="1" spans="1:4">
      <c r="A16" s="108" t="s">
        <v>102</v>
      </c>
      <c r="B16" s="110">
        <v>101110</v>
      </c>
      <c r="C16" s="108" t="s">
        <v>103</v>
      </c>
      <c r="D16" s="110">
        <v>0</v>
      </c>
    </row>
    <row r="17" customHeight="1" spans="1:4">
      <c r="A17" s="108" t="s">
        <v>104</v>
      </c>
      <c r="B17" s="110">
        <v>38363</v>
      </c>
      <c r="C17" s="108" t="s">
        <v>105</v>
      </c>
      <c r="D17" s="110">
        <v>0</v>
      </c>
    </row>
    <row r="18" customHeight="1" spans="1:4">
      <c r="A18" s="108" t="s">
        <v>106</v>
      </c>
      <c r="B18" s="110">
        <v>3787</v>
      </c>
      <c r="C18" s="108" t="s">
        <v>107</v>
      </c>
      <c r="D18" s="110">
        <v>0</v>
      </c>
    </row>
    <row r="19" customHeight="1" spans="1:4">
      <c r="A19" s="108" t="s">
        <v>108</v>
      </c>
      <c r="B19" s="110">
        <v>697</v>
      </c>
      <c r="C19" s="108" t="s">
        <v>109</v>
      </c>
      <c r="D19" s="110">
        <v>0</v>
      </c>
    </row>
    <row r="20" customHeight="1" spans="1:4">
      <c r="A20" s="108" t="s">
        <v>110</v>
      </c>
      <c r="B20" s="110">
        <v>994</v>
      </c>
      <c r="C20" s="108" t="s">
        <v>111</v>
      </c>
      <c r="D20" s="110">
        <v>0</v>
      </c>
    </row>
    <row r="21" customHeight="1" spans="1:4">
      <c r="A21" s="108" t="s">
        <v>112</v>
      </c>
      <c r="B21" s="110">
        <v>3407</v>
      </c>
      <c r="C21" s="108" t="s">
        <v>113</v>
      </c>
      <c r="D21" s="110">
        <v>0</v>
      </c>
    </row>
    <row r="22" customHeight="1" spans="1:4">
      <c r="A22" s="108" t="s">
        <v>114</v>
      </c>
      <c r="B22" s="110">
        <v>0</v>
      </c>
      <c r="C22" s="108" t="s">
        <v>115</v>
      </c>
      <c r="D22" s="110">
        <v>0</v>
      </c>
    </row>
    <row r="23" customHeight="1" spans="1:4">
      <c r="A23" s="108" t="s">
        <v>116</v>
      </c>
      <c r="B23" s="110">
        <v>19728</v>
      </c>
      <c r="C23" s="108" t="s">
        <v>117</v>
      </c>
      <c r="D23" s="110">
        <v>0</v>
      </c>
    </row>
    <row r="24" customHeight="1" spans="1:4">
      <c r="A24" s="108" t="s">
        <v>118</v>
      </c>
      <c r="B24" s="110">
        <v>260</v>
      </c>
      <c r="C24" s="108" t="s">
        <v>119</v>
      </c>
      <c r="D24" s="110">
        <v>0</v>
      </c>
    </row>
    <row r="25" customHeight="1" spans="1:4">
      <c r="A25" s="108" t="s">
        <v>120</v>
      </c>
      <c r="B25" s="110">
        <v>0</v>
      </c>
      <c r="C25" s="108" t="s">
        <v>121</v>
      </c>
      <c r="D25" s="110">
        <v>0</v>
      </c>
    </row>
    <row r="26" customHeight="1" spans="1:4">
      <c r="A26" s="108" t="s">
        <v>122</v>
      </c>
      <c r="B26" s="110">
        <v>0</v>
      </c>
      <c r="C26" s="108" t="s">
        <v>123</v>
      </c>
      <c r="D26" s="110">
        <v>0</v>
      </c>
    </row>
    <row r="27" customHeight="1" spans="1:4">
      <c r="A27" s="108" t="s">
        <v>124</v>
      </c>
      <c r="B27" s="110">
        <v>5142</v>
      </c>
      <c r="C27" s="108" t="s">
        <v>125</v>
      </c>
      <c r="D27" s="110">
        <v>0</v>
      </c>
    </row>
    <row r="28" customHeight="1" spans="1:4">
      <c r="A28" s="108" t="s">
        <v>126</v>
      </c>
      <c r="B28" s="110">
        <v>0</v>
      </c>
      <c r="C28" s="108" t="s">
        <v>127</v>
      </c>
      <c r="D28" s="110">
        <v>0</v>
      </c>
    </row>
    <row r="29" customHeight="1" spans="1:4">
      <c r="A29" s="108" t="s">
        <v>128</v>
      </c>
      <c r="B29" s="110">
        <v>0</v>
      </c>
      <c r="C29" s="108" t="s">
        <v>129</v>
      </c>
      <c r="D29" s="110">
        <v>0</v>
      </c>
    </row>
    <row r="30" customHeight="1" spans="1:4">
      <c r="A30" s="108" t="s">
        <v>130</v>
      </c>
      <c r="B30" s="110">
        <v>0</v>
      </c>
      <c r="C30" s="108" t="s">
        <v>131</v>
      </c>
      <c r="D30" s="110">
        <v>0</v>
      </c>
    </row>
    <row r="31" customHeight="1" spans="1:4">
      <c r="A31" s="108" t="s">
        <v>132</v>
      </c>
      <c r="B31" s="110">
        <v>1935</v>
      </c>
      <c r="C31" s="108" t="s">
        <v>133</v>
      </c>
      <c r="D31" s="110">
        <v>0</v>
      </c>
    </row>
    <row r="32" customHeight="1" spans="1:4">
      <c r="A32" s="108" t="s">
        <v>134</v>
      </c>
      <c r="B32" s="110">
        <v>28094</v>
      </c>
      <c r="C32" s="108" t="s">
        <v>135</v>
      </c>
      <c r="D32" s="110">
        <v>0</v>
      </c>
    </row>
    <row r="33" customHeight="1" spans="1:4">
      <c r="A33" s="108" t="s">
        <v>136</v>
      </c>
      <c r="B33" s="110">
        <v>80</v>
      </c>
      <c r="C33" s="108" t="s">
        <v>137</v>
      </c>
      <c r="D33" s="110">
        <v>0</v>
      </c>
    </row>
    <row r="34" customHeight="1" spans="1:4">
      <c r="A34" s="108" t="s">
        <v>138</v>
      </c>
      <c r="B34" s="110">
        <v>800</v>
      </c>
      <c r="C34" s="108" t="s">
        <v>139</v>
      </c>
      <c r="D34" s="110">
        <v>0</v>
      </c>
    </row>
    <row r="35" customHeight="1" spans="1:4">
      <c r="A35" s="108" t="s">
        <v>140</v>
      </c>
      <c r="B35" s="110">
        <v>54652</v>
      </c>
      <c r="C35" s="108" t="s">
        <v>141</v>
      </c>
      <c r="D35" s="110">
        <v>0</v>
      </c>
    </row>
    <row r="36" customHeight="1" spans="1:4">
      <c r="A36" s="108" t="s">
        <v>142</v>
      </c>
      <c r="B36" s="110">
        <v>66763</v>
      </c>
      <c r="C36" s="108" t="s">
        <v>143</v>
      </c>
      <c r="D36" s="110">
        <v>0</v>
      </c>
    </row>
    <row r="37" customHeight="1" spans="1:4">
      <c r="A37" s="108" t="s">
        <v>144</v>
      </c>
      <c r="B37" s="110">
        <v>1137</v>
      </c>
      <c r="C37" s="108" t="s">
        <v>145</v>
      </c>
      <c r="D37" s="110">
        <v>0</v>
      </c>
    </row>
    <row r="38" customHeight="1" spans="1:4">
      <c r="A38" s="108" t="s">
        <v>146</v>
      </c>
      <c r="B38" s="110">
        <v>0</v>
      </c>
      <c r="C38" s="108" t="s">
        <v>147</v>
      </c>
      <c r="D38" s="110">
        <v>0</v>
      </c>
    </row>
    <row r="39" customHeight="1" spans="1:4">
      <c r="A39" s="108" t="s">
        <v>148</v>
      </c>
      <c r="B39" s="110">
        <v>44961</v>
      </c>
      <c r="C39" s="108" t="s">
        <v>149</v>
      </c>
      <c r="D39" s="110">
        <v>0</v>
      </c>
    </row>
    <row r="40" customHeight="1" spans="1:4">
      <c r="A40" s="108" t="s">
        <v>150</v>
      </c>
      <c r="B40" s="110">
        <v>4582</v>
      </c>
      <c r="C40" s="108" t="s">
        <v>151</v>
      </c>
      <c r="D40" s="116">
        <v>0</v>
      </c>
    </row>
    <row r="41" customHeight="1" spans="1:4">
      <c r="A41" s="108" t="s">
        <v>152</v>
      </c>
      <c r="B41" s="110">
        <v>0</v>
      </c>
      <c r="C41" s="117" t="s">
        <v>153</v>
      </c>
      <c r="D41" s="110">
        <v>0</v>
      </c>
    </row>
    <row r="42" customHeight="1" spans="1:4">
      <c r="A42" s="108" t="s">
        <v>154</v>
      </c>
      <c r="B42" s="110">
        <v>0</v>
      </c>
      <c r="C42" s="108" t="s">
        <v>155</v>
      </c>
      <c r="D42" s="118">
        <v>0</v>
      </c>
    </row>
    <row r="43" customHeight="1" spans="1:4">
      <c r="A43" s="108" t="s">
        <v>156</v>
      </c>
      <c r="B43" s="110">
        <v>0</v>
      </c>
      <c r="C43" s="108" t="s">
        <v>157</v>
      </c>
      <c r="D43" s="110">
        <v>0</v>
      </c>
    </row>
    <row r="44" customHeight="1" spans="1:4">
      <c r="A44" s="108" t="s">
        <v>158</v>
      </c>
      <c r="B44" s="110">
        <v>0</v>
      </c>
      <c r="C44" s="108" t="s">
        <v>159</v>
      </c>
      <c r="D44" s="110">
        <v>0</v>
      </c>
    </row>
    <row r="45" customHeight="1" spans="1:4">
      <c r="A45" s="108" t="s">
        <v>160</v>
      </c>
      <c r="B45" s="110">
        <v>2395</v>
      </c>
      <c r="C45" s="108" t="s">
        <v>161</v>
      </c>
      <c r="D45" s="110">
        <v>0</v>
      </c>
    </row>
    <row r="46" customHeight="1" spans="1:4">
      <c r="A46" s="108" t="s">
        <v>162</v>
      </c>
      <c r="B46" s="110">
        <v>220</v>
      </c>
      <c r="C46" s="108" t="s">
        <v>163</v>
      </c>
      <c r="D46" s="110">
        <v>0</v>
      </c>
    </row>
    <row r="47" customHeight="1" spans="1:4">
      <c r="A47" s="108" t="s">
        <v>164</v>
      </c>
      <c r="B47" s="110">
        <v>130</v>
      </c>
      <c r="C47" s="108" t="s">
        <v>165</v>
      </c>
      <c r="D47" s="110">
        <v>0</v>
      </c>
    </row>
    <row r="48" customHeight="1" spans="1:4">
      <c r="A48" s="108" t="s">
        <v>166</v>
      </c>
      <c r="B48" s="110">
        <v>0</v>
      </c>
      <c r="C48" s="108" t="s">
        <v>167</v>
      </c>
      <c r="D48" s="110">
        <v>0</v>
      </c>
    </row>
    <row r="49" customHeight="1" spans="1:4">
      <c r="A49" s="108" t="s">
        <v>168</v>
      </c>
      <c r="B49" s="110">
        <v>3820</v>
      </c>
      <c r="C49" s="108" t="s">
        <v>169</v>
      </c>
      <c r="D49" s="110">
        <v>0</v>
      </c>
    </row>
    <row r="50" customHeight="1" spans="1:4">
      <c r="A50" s="115" t="s">
        <v>170</v>
      </c>
      <c r="B50" s="109">
        <f>SUM(B51:B71)</f>
        <v>58376</v>
      </c>
      <c r="C50" s="115" t="s">
        <v>171</v>
      </c>
      <c r="D50" s="109">
        <f>SUM(D51:D71)</f>
        <v>0</v>
      </c>
    </row>
    <row r="51" customHeight="1" spans="1:4">
      <c r="A51" s="108" t="s">
        <v>172</v>
      </c>
      <c r="B51" s="110">
        <v>1920</v>
      </c>
      <c r="C51" s="108" t="s">
        <v>172</v>
      </c>
      <c r="D51" s="110">
        <v>0</v>
      </c>
    </row>
    <row r="52" customHeight="1" spans="1:4">
      <c r="A52" s="108" t="s">
        <v>173</v>
      </c>
      <c r="B52" s="110">
        <v>0</v>
      </c>
      <c r="C52" s="108" t="s">
        <v>173</v>
      </c>
      <c r="D52" s="110">
        <v>0</v>
      </c>
    </row>
    <row r="53" ht="17.1" customHeight="1" spans="1:4">
      <c r="A53" s="108" t="s">
        <v>174</v>
      </c>
      <c r="B53" s="110">
        <v>17</v>
      </c>
      <c r="C53" s="108" t="s">
        <v>174</v>
      </c>
      <c r="D53" s="110">
        <v>0</v>
      </c>
    </row>
    <row r="54" ht="17.1" customHeight="1" spans="1:4">
      <c r="A54" s="108" t="s">
        <v>175</v>
      </c>
      <c r="B54" s="110">
        <v>132</v>
      </c>
      <c r="C54" s="108" t="s">
        <v>175</v>
      </c>
      <c r="D54" s="110">
        <v>0</v>
      </c>
    </row>
    <row r="55" ht="17.1" customHeight="1" spans="1:4">
      <c r="A55" s="108" t="s">
        <v>176</v>
      </c>
      <c r="B55" s="110">
        <v>821</v>
      </c>
      <c r="C55" s="108" t="s">
        <v>176</v>
      </c>
      <c r="D55" s="110">
        <v>0</v>
      </c>
    </row>
    <row r="56" ht="17.1" customHeight="1" spans="1:4">
      <c r="A56" s="108" t="s">
        <v>177</v>
      </c>
      <c r="B56" s="110">
        <v>1695</v>
      </c>
      <c r="C56" s="108" t="s">
        <v>177</v>
      </c>
      <c r="D56" s="110">
        <v>0</v>
      </c>
    </row>
    <row r="57" ht="17.1" customHeight="1" spans="1:4">
      <c r="A57" s="108" t="s">
        <v>178</v>
      </c>
      <c r="B57" s="110">
        <v>508</v>
      </c>
      <c r="C57" s="108" t="s">
        <v>178</v>
      </c>
      <c r="D57" s="110">
        <v>0</v>
      </c>
    </row>
    <row r="58" ht="17.1" customHeight="1" spans="1:4">
      <c r="A58" s="108" t="s">
        <v>179</v>
      </c>
      <c r="B58" s="110">
        <v>780</v>
      </c>
      <c r="C58" s="108" t="s">
        <v>179</v>
      </c>
      <c r="D58" s="110">
        <v>0</v>
      </c>
    </row>
    <row r="59" ht="17.1" customHeight="1" spans="1:4">
      <c r="A59" s="108" t="s">
        <v>180</v>
      </c>
      <c r="B59" s="110">
        <v>540</v>
      </c>
      <c r="C59" s="108" t="s">
        <v>180</v>
      </c>
      <c r="D59" s="110">
        <v>0</v>
      </c>
    </row>
    <row r="60" ht="17.1" customHeight="1" spans="1:4">
      <c r="A60" s="108" t="s">
        <v>181</v>
      </c>
      <c r="B60" s="110">
        <v>16923</v>
      </c>
      <c r="C60" s="108" t="s">
        <v>181</v>
      </c>
      <c r="D60" s="110">
        <v>0</v>
      </c>
    </row>
    <row r="61" ht="17.1" customHeight="1" spans="1:4">
      <c r="A61" s="108" t="s">
        <v>182</v>
      </c>
      <c r="B61" s="110">
        <v>137</v>
      </c>
      <c r="C61" s="108" t="s">
        <v>182</v>
      </c>
      <c r="D61" s="110">
        <v>0</v>
      </c>
    </row>
    <row r="62" ht="17.1" customHeight="1" spans="1:4">
      <c r="A62" s="108" t="s">
        <v>183</v>
      </c>
      <c r="B62" s="110">
        <v>16878</v>
      </c>
      <c r="C62" s="108" t="s">
        <v>183</v>
      </c>
      <c r="D62" s="110">
        <v>0</v>
      </c>
    </row>
    <row r="63" ht="17.1" customHeight="1" spans="1:4">
      <c r="A63" s="108" t="s">
        <v>184</v>
      </c>
      <c r="B63" s="110">
        <v>1129</v>
      </c>
      <c r="C63" s="108" t="s">
        <v>184</v>
      </c>
      <c r="D63" s="110">
        <v>0</v>
      </c>
    </row>
    <row r="64" ht="17.1" customHeight="1" spans="1:4">
      <c r="A64" s="108" t="s">
        <v>185</v>
      </c>
      <c r="B64" s="110">
        <v>3778</v>
      </c>
      <c r="C64" s="108" t="s">
        <v>185</v>
      </c>
      <c r="D64" s="110">
        <v>0</v>
      </c>
    </row>
    <row r="65" ht="17.1" customHeight="1" spans="1:4">
      <c r="A65" s="108" t="s">
        <v>186</v>
      </c>
      <c r="B65" s="110">
        <v>435</v>
      </c>
      <c r="C65" s="108" t="s">
        <v>186</v>
      </c>
      <c r="D65" s="110">
        <v>0</v>
      </c>
    </row>
    <row r="66" ht="17.1" customHeight="1" spans="1:4">
      <c r="A66" s="108" t="s">
        <v>187</v>
      </c>
      <c r="B66" s="110">
        <v>170</v>
      </c>
      <c r="C66" s="108" t="s">
        <v>187</v>
      </c>
      <c r="D66" s="110">
        <v>0</v>
      </c>
    </row>
    <row r="67" ht="17.1" customHeight="1" spans="1:4">
      <c r="A67" s="108" t="s">
        <v>188</v>
      </c>
      <c r="B67" s="110">
        <v>600</v>
      </c>
      <c r="C67" s="108" t="s">
        <v>188</v>
      </c>
      <c r="D67" s="110">
        <v>0</v>
      </c>
    </row>
    <row r="68" ht="17.1" customHeight="1" spans="1:4">
      <c r="A68" s="108" t="s">
        <v>189</v>
      </c>
      <c r="B68" s="110">
        <v>4463</v>
      </c>
      <c r="C68" s="108" t="s">
        <v>189</v>
      </c>
      <c r="D68" s="110">
        <v>0</v>
      </c>
    </row>
    <row r="69" ht="17.1" customHeight="1" spans="1:4">
      <c r="A69" s="108" t="s">
        <v>190</v>
      </c>
      <c r="B69" s="110">
        <v>47</v>
      </c>
      <c r="C69" s="108" t="s">
        <v>190</v>
      </c>
      <c r="D69" s="110">
        <v>0</v>
      </c>
    </row>
    <row r="70" customHeight="1" spans="1:4">
      <c r="A70" s="108" t="s">
        <v>191</v>
      </c>
      <c r="B70" s="110">
        <v>1765</v>
      </c>
      <c r="C70" s="108" t="s">
        <v>191</v>
      </c>
      <c r="D70" s="110">
        <v>0</v>
      </c>
    </row>
    <row r="71" ht="17.1" customHeight="1" spans="1:4">
      <c r="A71" s="108" t="s">
        <v>192</v>
      </c>
      <c r="B71" s="110">
        <v>5638</v>
      </c>
      <c r="C71" s="108" t="s">
        <v>193</v>
      </c>
      <c r="D71" s="110">
        <v>0</v>
      </c>
    </row>
    <row r="72" ht="17.1" customHeight="1" spans="1:4">
      <c r="A72" s="115" t="s">
        <v>194</v>
      </c>
      <c r="B72" s="109">
        <f>SUM(B73:B74)</f>
        <v>0</v>
      </c>
      <c r="C72" s="115" t="s">
        <v>195</v>
      </c>
      <c r="D72" s="109">
        <f>SUM(D73:D74)</f>
        <v>7884</v>
      </c>
    </row>
    <row r="73" ht="17.1" customHeight="1" spans="1:4">
      <c r="A73" s="108" t="s">
        <v>196</v>
      </c>
      <c r="B73" s="110">
        <v>0</v>
      </c>
      <c r="C73" s="108" t="s">
        <v>197</v>
      </c>
      <c r="D73" s="110">
        <v>0</v>
      </c>
    </row>
    <row r="74" ht="17.1" customHeight="1" spans="1:4">
      <c r="A74" s="108" t="s">
        <v>198</v>
      </c>
      <c r="B74" s="110">
        <v>0</v>
      </c>
      <c r="C74" s="108" t="s">
        <v>199</v>
      </c>
      <c r="D74" s="110">
        <v>7884</v>
      </c>
    </row>
    <row r="75" ht="17.1" customHeight="1" spans="1:4">
      <c r="A75" s="115" t="s">
        <v>200</v>
      </c>
      <c r="B75" s="109">
        <v>0</v>
      </c>
      <c r="C75" s="108"/>
      <c r="D75" s="109"/>
    </row>
    <row r="76" ht="17.1" customHeight="1" spans="1:4">
      <c r="A76" s="115" t="s">
        <v>201</v>
      </c>
      <c r="B76" s="109">
        <v>9818</v>
      </c>
      <c r="C76" s="108"/>
      <c r="D76" s="109"/>
    </row>
    <row r="77" ht="17.1" customHeight="1" spans="1:4">
      <c r="A77" s="115" t="s">
        <v>202</v>
      </c>
      <c r="B77" s="109">
        <f>SUM(B78:B80)</f>
        <v>53988</v>
      </c>
      <c r="C77" s="115" t="s">
        <v>203</v>
      </c>
      <c r="D77" s="109">
        <v>0</v>
      </c>
    </row>
    <row r="78" ht="17.1" customHeight="1" spans="1:4">
      <c r="A78" s="108" t="s">
        <v>204</v>
      </c>
      <c r="B78" s="109">
        <v>50000</v>
      </c>
      <c r="C78" s="108"/>
      <c r="D78" s="109"/>
    </row>
    <row r="79" customHeight="1" spans="1:4">
      <c r="A79" s="108" t="s">
        <v>205</v>
      </c>
      <c r="B79" s="109">
        <v>88</v>
      </c>
      <c r="C79" s="108"/>
      <c r="D79" s="109"/>
    </row>
    <row r="80" ht="17.1" customHeight="1" spans="1:4">
      <c r="A80" s="108" t="s">
        <v>206</v>
      </c>
      <c r="B80" s="109">
        <v>3900</v>
      </c>
      <c r="C80" s="108"/>
      <c r="D80" s="109"/>
    </row>
    <row r="81" ht="17.1" customHeight="1" spans="1:4">
      <c r="A81" s="115" t="s">
        <v>207</v>
      </c>
      <c r="B81" s="109">
        <f>B82</f>
        <v>0</v>
      </c>
      <c r="C81" s="115" t="s">
        <v>208</v>
      </c>
      <c r="D81" s="109">
        <f>D82</f>
        <v>55253</v>
      </c>
    </row>
    <row r="82" ht="17.1" customHeight="1" spans="1:4">
      <c r="A82" s="115" t="s">
        <v>209</v>
      </c>
      <c r="B82" s="109">
        <f>B83</f>
        <v>0</v>
      </c>
      <c r="C82" s="115" t="s">
        <v>210</v>
      </c>
      <c r="D82" s="109">
        <f>SUM(D83:D86)</f>
        <v>55253</v>
      </c>
    </row>
    <row r="83" ht="17.1" customHeight="1" spans="1:4">
      <c r="A83" s="115" t="s">
        <v>211</v>
      </c>
      <c r="B83" s="109">
        <f>SUM(B84:B87)</f>
        <v>0</v>
      </c>
      <c r="C83" s="108" t="s">
        <v>212</v>
      </c>
      <c r="D83" s="109">
        <v>55253</v>
      </c>
    </row>
    <row r="84" ht="17.1" customHeight="1" spans="1:4">
      <c r="A84" s="108" t="s">
        <v>213</v>
      </c>
      <c r="B84" s="109">
        <v>0</v>
      </c>
      <c r="C84" s="108" t="s">
        <v>214</v>
      </c>
      <c r="D84" s="109">
        <v>0</v>
      </c>
    </row>
    <row r="85" ht="17.1" customHeight="1" spans="1:4">
      <c r="A85" s="108" t="s">
        <v>215</v>
      </c>
      <c r="B85" s="109">
        <v>0</v>
      </c>
      <c r="C85" s="108" t="s">
        <v>216</v>
      </c>
      <c r="D85" s="109">
        <v>0</v>
      </c>
    </row>
    <row r="86" ht="17.1" customHeight="1" spans="1:4">
      <c r="A86" s="108" t="s">
        <v>217</v>
      </c>
      <c r="B86" s="109">
        <v>0</v>
      </c>
      <c r="C86" s="108" t="s">
        <v>218</v>
      </c>
      <c r="D86" s="109">
        <v>0</v>
      </c>
    </row>
    <row r="87" ht="17.1" customHeight="1" spans="1:4">
      <c r="A87" s="108" t="s">
        <v>219</v>
      </c>
      <c r="B87" s="109">
        <v>0</v>
      </c>
      <c r="C87" s="108"/>
      <c r="D87" s="109"/>
    </row>
    <row r="88" ht="17.1" customHeight="1" spans="1:4">
      <c r="A88" s="115" t="s">
        <v>220</v>
      </c>
      <c r="B88" s="109">
        <f>B89</f>
        <v>78052</v>
      </c>
      <c r="C88" s="115" t="s">
        <v>221</v>
      </c>
      <c r="D88" s="109">
        <f>SUM(D89:D92)</f>
        <v>0</v>
      </c>
    </row>
    <row r="89" ht="17.1" customHeight="1" spans="1:4">
      <c r="A89" s="115" t="s">
        <v>222</v>
      </c>
      <c r="B89" s="109">
        <f>SUM(B90:B93)</f>
        <v>78052</v>
      </c>
      <c r="C89" s="108" t="s">
        <v>223</v>
      </c>
      <c r="D89" s="110">
        <v>0</v>
      </c>
    </row>
    <row r="90" ht="17.1" customHeight="1" spans="1:4">
      <c r="A90" s="108" t="s">
        <v>224</v>
      </c>
      <c r="B90" s="110">
        <v>78052</v>
      </c>
      <c r="C90" s="108" t="s">
        <v>225</v>
      </c>
      <c r="D90" s="110">
        <v>0</v>
      </c>
    </row>
    <row r="91" ht="17.1" customHeight="1" spans="1:4">
      <c r="A91" s="108" t="s">
        <v>226</v>
      </c>
      <c r="B91" s="110">
        <v>0</v>
      </c>
      <c r="C91" s="108" t="s">
        <v>227</v>
      </c>
      <c r="D91" s="110">
        <v>0</v>
      </c>
    </row>
    <row r="92" ht="17.1" customHeight="1" spans="1:4">
      <c r="A92" s="108" t="s">
        <v>228</v>
      </c>
      <c r="B92" s="110">
        <v>0</v>
      </c>
      <c r="C92" s="108" t="s">
        <v>229</v>
      </c>
      <c r="D92" s="110">
        <v>0</v>
      </c>
    </row>
    <row r="93" ht="17.1" customHeight="1" spans="1:4">
      <c r="A93" s="108" t="s">
        <v>230</v>
      </c>
      <c r="B93" s="110">
        <v>0</v>
      </c>
      <c r="C93" s="108"/>
      <c r="D93" s="109"/>
    </row>
    <row r="94" ht="17.1" customHeight="1" spans="1:4">
      <c r="A94" s="115" t="s">
        <v>231</v>
      </c>
      <c r="B94" s="110">
        <v>0</v>
      </c>
      <c r="C94" s="115" t="s">
        <v>232</v>
      </c>
      <c r="D94" s="109">
        <v>0</v>
      </c>
    </row>
    <row r="95" ht="17.1" customHeight="1" spans="1:4">
      <c r="A95" s="115" t="s">
        <v>233</v>
      </c>
      <c r="B95" s="109">
        <v>0</v>
      </c>
      <c r="C95" s="115" t="s">
        <v>234</v>
      </c>
      <c r="D95" s="109">
        <v>0</v>
      </c>
    </row>
    <row r="96" ht="17.1" customHeight="1" spans="1:4">
      <c r="A96" s="115" t="s">
        <v>235</v>
      </c>
      <c r="B96" s="110">
        <v>0</v>
      </c>
      <c r="C96" s="115" t="s">
        <v>236</v>
      </c>
      <c r="D96" s="109">
        <v>0</v>
      </c>
    </row>
    <row r="97" ht="17.1" customHeight="1" spans="1:4">
      <c r="A97" s="115" t="s">
        <v>237</v>
      </c>
      <c r="B97" s="109">
        <v>6000</v>
      </c>
      <c r="C97" s="115" t="s">
        <v>238</v>
      </c>
      <c r="D97" s="109">
        <v>0</v>
      </c>
    </row>
    <row r="98" ht="17.1" customHeight="1" spans="1:4">
      <c r="A98" s="115" t="s">
        <v>239</v>
      </c>
      <c r="B98" s="109">
        <f>SUM(B99:B101)</f>
        <v>0</v>
      </c>
      <c r="C98" s="115" t="s">
        <v>240</v>
      </c>
      <c r="D98" s="109">
        <f>SUM(D99:D101)</f>
        <v>0</v>
      </c>
    </row>
    <row r="99" ht="17.1" customHeight="1" spans="1:4">
      <c r="A99" s="108" t="s">
        <v>241</v>
      </c>
      <c r="B99" s="109">
        <v>0</v>
      </c>
      <c r="C99" s="108" t="s">
        <v>242</v>
      </c>
      <c r="D99" s="109">
        <v>0</v>
      </c>
    </row>
    <row r="100" ht="17.1" customHeight="1" spans="1:4">
      <c r="A100" s="108" t="s">
        <v>243</v>
      </c>
      <c r="B100" s="110">
        <v>0</v>
      </c>
      <c r="C100" s="108" t="s">
        <v>244</v>
      </c>
      <c r="D100" s="110">
        <v>0</v>
      </c>
    </row>
    <row r="101" ht="17.1" customHeight="1" spans="1:4">
      <c r="A101" s="108" t="s">
        <v>245</v>
      </c>
      <c r="B101" s="110">
        <v>0</v>
      </c>
      <c r="C101" s="108" t="s">
        <v>246</v>
      </c>
      <c r="D101" s="110">
        <v>0</v>
      </c>
    </row>
    <row r="102" ht="17.1" customHeight="1" spans="1:4">
      <c r="A102" s="115" t="s">
        <v>247</v>
      </c>
      <c r="B102" s="110">
        <v>0</v>
      </c>
      <c r="C102" s="115" t="s">
        <v>248</v>
      </c>
      <c r="D102" s="110">
        <v>0</v>
      </c>
    </row>
    <row r="103" ht="17.1" customHeight="1" spans="1:4">
      <c r="A103" s="115" t="s">
        <v>249</v>
      </c>
      <c r="B103" s="110">
        <v>0</v>
      </c>
      <c r="C103" s="115" t="s">
        <v>250</v>
      </c>
      <c r="D103" s="110">
        <v>0</v>
      </c>
    </row>
    <row r="104" ht="17.1" customHeight="1" spans="1:4">
      <c r="A104" s="108"/>
      <c r="B104" s="109"/>
      <c r="C104" s="115" t="s">
        <v>251</v>
      </c>
      <c r="D104" s="109">
        <v>0</v>
      </c>
    </row>
    <row r="105" ht="17.1" customHeight="1" spans="1:4">
      <c r="A105" s="108"/>
      <c r="B105" s="109"/>
      <c r="C105" s="115" t="s">
        <v>252</v>
      </c>
      <c r="D105" s="109">
        <f>B108-D5-D6-D72-D77-D81-D88-D94-D95-D96-D97-D98-D102-D103-D104</f>
        <v>7438</v>
      </c>
    </row>
    <row r="106" ht="17.1" customHeight="1" spans="1:4">
      <c r="A106" s="108"/>
      <c r="B106" s="109"/>
      <c r="C106" s="115" t="s">
        <v>253</v>
      </c>
      <c r="D106" s="109">
        <v>7438</v>
      </c>
    </row>
    <row r="107" ht="17.1" customHeight="1" spans="1:4">
      <c r="A107" s="108"/>
      <c r="B107" s="109"/>
      <c r="C107" s="115" t="s">
        <v>254</v>
      </c>
      <c r="D107" s="109">
        <f>D105-D106</f>
        <v>0</v>
      </c>
    </row>
    <row r="108" ht="17.1" customHeight="1" spans="1:4">
      <c r="A108" s="107" t="s">
        <v>255</v>
      </c>
      <c r="B108" s="109">
        <f>SUM(B5:B6,B72,B75:B77,B81,B88,B94:B98,B102:B103)</f>
        <v>796657</v>
      </c>
      <c r="C108" s="107" t="s">
        <v>256</v>
      </c>
      <c r="D108" s="109">
        <f>SUM(D5:D6,D72,D77,D81,D88,D94:D98,D102:D105)</f>
        <v>796657</v>
      </c>
    </row>
  </sheetData>
  <mergeCells count="2">
    <mergeCell ref="A2:D2"/>
    <mergeCell ref="A3:D3"/>
  </mergeCells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A2" sqref="A2:D2"/>
    </sheetView>
  </sheetViews>
  <sheetFormatPr defaultColWidth="9" defaultRowHeight="14.25" outlineLevelCol="3"/>
  <cols>
    <col min="1" max="1" width="28.875" customWidth="1"/>
    <col min="2" max="2" width="9.875" customWidth="1"/>
    <col min="3" max="3" width="31.25" customWidth="1"/>
    <col min="4" max="4" width="9.875" customWidth="1"/>
  </cols>
  <sheetData>
    <row r="1" spans="1:1">
      <c r="A1" s="112" t="s">
        <v>257</v>
      </c>
    </row>
    <row r="2" ht="33.95" customHeight="1" spans="1:4">
      <c r="A2" s="113" t="s">
        <v>258</v>
      </c>
      <c r="B2" s="113"/>
      <c r="C2" s="113"/>
      <c r="D2" s="113"/>
    </row>
    <row r="3" ht="17.1" customHeight="1" spans="1:4">
      <c r="A3" s="106" t="s">
        <v>2</v>
      </c>
      <c r="B3" s="106"/>
      <c r="C3" s="106"/>
      <c r="D3" s="106"/>
    </row>
    <row r="4" ht="17.1" customHeight="1" spans="1:4">
      <c r="A4" s="107" t="s">
        <v>78</v>
      </c>
      <c r="B4" s="107" t="s">
        <v>259</v>
      </c>
      <c r="C4" s="107" t="s">
        <v>78</v>
      </c>
      <c r="D4" s="107" t="s">
        <v>259</v>
      </c>
    </row>
    <row r="5" ht="17.25" customHeight="1" spans="1:4">
      <c r="A5" s="108" t="s">
        <v>260</v>
      </c>
      <c r="B5" s="109">
        <f>'[1]L10'!C6</f>
        <v>111746</v>
      </c>
      <c r="C5" s="108" t="s">
        <v>261</v>
      </c>
      <c r="D5" s="109">
        <f>'[1]L10'!O6</f>
        <v>159434</v>
      </c>
    </row>
    <row r="6" ht="17.25" customHeight="1" spans="1:4">
      <c r="A6" s="108" t="s">
        <v>262</v>
      </c>
      <c r="B6" s="109">
        <f>B7</f>
        <v>7914</v>
      </c>
      <c r="C6" s="108" t="s">
        <v>263</v>
      </c>
      <c r="D6" s="109">
        <f>D7</f>
        <v>0</v>
      </c>
    </row>
    <row r="7" ht="17.25" customHeight="1" spans="1:4">
      <c r="A7" s="108" t="s">
        <v>264</v>
      </c>
      <c r="B7" s="109">
        <f>SUM(B8:B16)</f>
        <v>7914</v>
      </c>
      <c r="C7" s="108" t="s">
        <v>265</v>
      </c>
      <c r="D7" s="109">
        <f>SUM(D8:D16)</f>
        <v>0</v>
      </c>
    </row>
    <row r="8" ht="17.25" customHeight="1" spans="1:4">
      <c r="A8" s="108" t="s">
        <v>177</v>
      </c>
      <c r="B8" s="109">
        <f>'[1]L10'!D7</f>
        <v>0</v>
      </c>
      <c r="C8" s="108" t="s">
        <v>177</v>
      </c>
      <c r="D8" s="109">
        <f>'[1]L10'!P7</f>
        <v>0</v>
      </c>
    </row>
    <row r="9" ht="17.25" customHeight="1" spans="1:4">
      <c r="A9" s="108" t="s">
        <v>178</v>
      </c>
      <c r="B9" s="109">
        <f>'[1]L10'!D8+'[1]L10'!D9</f>
        <v>77</v>
      </c>
      <c r="C9" s="108" t="s">
        <v>178</v>
      </c>
      <c r="D9" s="109">
        <f>'[1]L10'!P8+'[1]L10'!P9</f>
        <v>0</v>
      </c>
    </row>
    <row r="10" ht="17.25" customHeight="1" spans="1:4">
      <c r="A10" s="108" t="s">
        <v>179</v>
      </c>
      <c r="B10" s="109">
        <f>'[1]L10'!D10+'[1]L10'!D11</f>
        <v>5636</v>
      </c>
      <c r="C10" s="108" t="s">
        <v>179</v>
      </c>
      <c r="D10" s="109">
        <f>'[1]L10'!P10+'[1]L10'!P11</f>
        <v>0</v>
      </c>
    </row>
    <row r="11" ht="17.25" customHeight="1" spans="1:4">
      <c r="A11" s="108" t="s">
        <v>181</v>
      </c>
      <c r="B11" s="109">
        <f>'[1]L10'!D12+'[1]L10'!D13</f>
        <v>0</v>
      </c>
      <c r="C11" s="108" t="s">
        <v>181</v>
      </c>
      <c r="D11" s="109">
        <f>'[1]L10'!P12+'[1]L10'!P13</f>
        <v>0</v>
      </c>
    </row>
    <row r="12" ht="17.25" customHeight="1" spans="1:4">
      <c r="A12" s="108" t="s">
        <v>182</v>
      </c>
      <c r="B12" s="109">
        <f>'[1]L10'!D14+'[1]L10'!D15+'[1]L10'!D16+'[1]L10'!D17+'[1]L10'!D18</f>
        <v>142</v>
      </c>
      <c r="C12" s="108" t="s">
        <v>182</v>
      </c>
      <c r="D12" s="109">
        <f>'[1]L10'!P14+'[1]L10'!P15+'[1]L10'!P16+'[1]L10'!P17+'[1]L10'!P18</f>
        <v>0</v>
      </c>
    </row>
    <row r="13" ht="17.25" customHeight="1" spans="1:4">
      <c r="A13" s="108" t="s">
        <v>183</v>
      </c>
      <c r="B13" s="109">
        <f>'[1]L10'!D19+'[1]L10'!D20+'[1]L10'!D21</f>
        <v>124</v>
      </c>
      <c r="C13" s="108" t="s">
        <v>183</v>
      </c>
      <c r="D13" s="109">
        <f>'[1]L10'!P19+'[1]L10'!P20+'[1]L10'!P21</f>
        <v>0</v>
      </c>
    </row>
    <row r="14" ht="17.25" customHeight="1" spans="1:4">
      <c r="A14" s="108" t="s">
        <v>184</v>
      </c>
      <c r="B14" s="109">
        <f>'[1]L10'!D22+'[1]L10'!D23+'[1]L10'!D24+'[1]L10'!D25+'[1]L10'!D26+'[1]L10'!D27</f>
        <v>0</v>
      </c>
      <c r="C14" s="108" t="s">
        <v>184</v>
      </c>
      <c r="D14" s="109">
        <f>'[1]L10'!P22+'[1]L10'!P23+'[1]L10'!P24+'[1]L10'!P25+'[1]L10'!P26+'[1]L10'!P27</f>
        <v>0</v>
      </c>
    </row>
    <row r="15" ht="17.25" customHeight="1" spans="1:4">
      <c r="A15" s="108" t="s">
        <v>185</v>
      </c>
      <c r="B15" s="109">
        <f>'[1]L10'!D28</f>
        <v>0</v>
      </c>
      <c r="C15" s="108" t="s">
        <v>185</v>
      </c>
      <c r="D15" s="109">
        <f>'[1]L10'!P28</f>
        <v>0</v>
      </c>
    </row>
    <row r="16" ht="17.25" customHeight="1" spans="1:4">
      <c r="A16" s="108" t="s">
        <v>192</v>
      </c>
      <c r="B16" s="109">
        <f>'[1]L10'!D31+'[1]L10'!D32+'[1]L10'!D33</f>
        <v>1935</v>
      </c>
      <c r="C16" s="108" t="s">
        <v>193</v>
      </c>
      <c r="D16" s="109">
        <f>'[1]L10'!P31+'[1]L10'!P32+'[1]L10'!P33</f>
        <v>0</v>
      </c>
    </row>
    <row r="17" ht="17.25" customHeight="1" spans="1:4">
      <c r="A17" s="108" t="s">
        <v>266</v>
      </c>
      <c r="B17" s="110">
        <v>0</v>
      </c>
      <c r="C17" s="108" t="s">
        <v>267</v>
      </c>
      <c r="D17" s="110">
        <v>80</v>
      </c>
    </row>
    <row r="18" ht="17.25" customHeight="1" spans="1:4">
      <c r="A18" s="108" t="s">
        <v>268</v>
      </c>
      <c r="B18" s="109">
        <v>0</v>
      </c>
      <c r="C18" s="108"/>
      <c r="D18" s="111"/>
    </row>
    <row r="19" ht="17.25" customHeight="1" spans="1:4">
      <c r="A19" s="108" t="s">
        <v>269</v>
      </c>
      <c r="B19" s="109">
        <v>27438</v>
      </c>
      <c r="C19" s="108"/>
      <c r="D19" s="111"/>
    </row>
    <row r="20" ht="17.25" customHeight="1" spans="1:4">
      <c r="A20" s="108" t="s">
        <v>270</v>
      </c>
      <c r="B20" s="109">
        <f>B21+B22</f>
        <v>0</v>
      </c>
      <c r="C20" s="108" t="s">
        <v>271</v>
      </c>
      <c r="D20" s="109">
        <v>50000</v>
      </c>
    </row>
    <row r="21" ht="17.25" customHeight="1" spans="1:4">
      <c r="A21" s="108" t="s">
        <v>272</v>
      </c>
      <c r="B21" s="109">
        <v>0</v>
      </c>
      <c r="C21" s="108"/>
      <c r="D21" s="114"/>
    </row>
    <row r="22" ht="17.25" customHeight="1" spans="1:4">
      <c r="A22" s="108" t="s">
        <v>273</v>
      </c>
      <c r="B22" s="109">
        <v>0</v>
      </c>
      <c r="C22" s="108"/>
      <c r="D22" s="114"/>
    </row>
    <row r="23" ht="17.25" customHeight="1" spans="1:4">
      <c r="A23" s="108" t="s">
        <v>207</v>
      </c>
      <c r="B23" s="109">
        <f t="shared" ref="B23:B26" si="0">B24</f>
        <v>0</v>
      </c>
      <c r="C23" s="108" t="s">
        <v>208</v>
      </c>
      <c r="D23" s="109">
        <f>D24</f>
        <v>0</v>
      </c>
    </row>
    <row r="24" ht="17.25" customHeight="1" spans="1:4">
      <c r="A24" s="108" t="s">
        <v>209</v>
      </c>
      <c r="B24" s="109">
        <f t="shared" si="0"/>
        <v>0</v>
      </c>
      <c r="C24" s="108" t="s">
        <v>274</v>
      </c>
      <c r="D24" s="109">
        <v>0</v>
      </c>
    </row>
    <row r="25" ht="17.25" customHeight="1" spans="1:4">
      <c r="A25" s="108" t="s">
        <v>275</v>
      </c>
      <c r="B25" s="109">
        <v>0</v>
      </c>
      <c r="C25" s="108" t="s">
        <v>276</v>
      </c>
      <c r="D25" s="114"/>
    </row>
    <row r="26" ht="17.25" customHeight="1" spans="1:4">
      <c r="A26" s="108" t="s">
        <v>220</v>
      </c>
      <c r="B26" s="109">
        <f t="shared" si="0"/>
        <v>97300</v>
      </c>
      <c r="C26" s="108" t="s">
        <v>221</v>
      </c>
      <c r="D26" s="110">
        <v>0</v>
      </c>
    </row>
    <row r="27" ht="17.25" customHeight="1" spans="1:4">
      <c r="A27" s="108" t="s">
        <v>277</v>
      </c>
      <c r="B27" s="110">
        <v>97300</v>
      </c>
      <c r="C27" s="108"/>
      <c r="D27" s="111"/>
    </row>
    <row r="28" ht="17.25" customHeight="1" spans="1:4">
      <c r="A28" s="108" t="s">
        <v>278</v>
      </c>
      <c r="B28" s="110">
        <v>0</v>
      </c>
      <c r="C28" s="108" t="s">
        <v>279</v>
      </c>
      <c r="D28" s="110">
        <v>0</v>
      </c>
    </row>
    <row r="29" ht="17.25" customHeight="1" spans="1:4">
      <c r="A29" s="108" t="s">
        <v>280</v>
      </c>
      <c r="B29" s="110">
        <v>0</v>
      </c>
      <c r="C29" s="108" t="s">
        <v>281</v>
      </c>
      <c r="D29" s="110">
        <v>0</v>
      </c>
    </row>
    <row r="30" ht="17.25" customHeight="1" spans="1:4">
      <c r="A30" s="108"/>
      <c r="B30" s="111"/>
      <c r="C30" s="108" t="s">
        <v>282</v>
      </c>
      <c r="D30" s="109">
        <f>'[1]L10'!Y6</f>
        <v>0</v>
      </c>
    </row>
    <row r="31" ht="17.25" customHeight="1" spans="1:4">
      <c r="A31" s="108"/>
      <c r="B31" s="111"/>
      <c r="C31" s="108" t="s">
        <v>283</v>
      </c>
      <c r="D31" s="109">
        <f>B32-D5-D6-D17-D20-D23-D26-D28-D29-D30</f>
        <v>34884</v>
      </c>
    </row>
    <row r="32" ht="17.1" customHeight="1" spans="1:4">
      <c r="A32" s="107" t="s">
        <v>284</v>
      </c>
      <c r="B32" s="109">
        <f>SUM(B5,B6,B17:B20,B23,B26,B28,B29)</f>
        <v>244398</v>
      </c>
      <c r="C32" s="107" t="s">
        <v>285</v>
      </c>
      <c r="D32" s="109">
        <f>SUM(D5,D6,D17,D20,D23,D26,D28:D31)</f>
        <v>244398</v>
      </c>
    </row>
  </sheetData>
  <mergeCells count="2">
    <mergeCell ref="A2:D2"/>
    <mergeCell ref="A3:D3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2" sqref="A2:D2"/>
    </sheetView>
  </sheetViews>
  <sheetFormatPr defaultColWidth="12.125" defaultRowHeight="15.6" customHeight="1" outlineLevelCol="3"/>
  <cols>
    <col min="1" max="1" width="30.25" style="46" customWidth="1"/>
    <col min="2" max="2" width="9.875" style="46" customWidth="1"/>
    <col min="3" max="3" width="30.125" style="46" customWidth="1"/>
    <col min="4" max="4" width="9.125" style="46" customWidth="1"/>
    <col min="5" max="5" width="12.125" style="46"/>
  </cols>
  <sheetData>
    <row r="1" customHeight="1" spans="1:1">
      <c r="A1" s="47" t="s">
        <v>286</v>
      </c>
    </row>
    <row r="2" ht="33.95" customHeight="1" spans="1:4">
      <c r="A2" s="105" t="s">
        <v>287</v>
      </c>
      <c r="B2" s="105"/>
      <c r="C2" s="105"/>
      <c r="D2" s="105"/>
    </row>
    <row r="3" ht="17.1" customHeight="1" spans="1:4">
      <c r="A3" s="106" t="s">
        <v>2</v>
      </c>
      <c r="B3" s="106"/>
      <c r="C3" s="106"/>
      <c r="D3" s="106"/>
    </row>
    <row r="4" ht="16.9" customHeight="1" spans="1:4">
      <c r="A4" s="107" t="s">
        <v>78</v>
      </c>
      <c r="B4" s="107" t="s">
        <v>259</v>
      </c>
      <c r="C4" s="107" t="s">
        <v>78</v>
      </c>
      <c r="D4" s="107" t="s">
        <v>259</v>
      </c>
    </row>
    <row r="5" ht="16.9" customHeight="1" spans="1:4">
      <c r="A5" s="108" t="s">
        <v>288</v>
      </c>
      <c r="B5" s="109">
        <f>'[1]L14'!E5</f>
        <v>88</v>
      </c>
      <c r="C5" s="108" t="s">
        <v>289</v>
      </c>
      <c r="D5" s="109">
        <f>'[1]L14'!J5</f>
        <v>0</v>
      </c>
    </row>
    <row r="6" ht="16.9" customHeight="1" spans="1:4">
      <c r="A6" s="108" t="s">
        <v>290</v>
      </c>
      <c r="B6" s="110">
        <v>31</v>
      </c>
      <c r="C6" s="108" t="s">
        <v>291</v>
      </c>
      <c r="D6" s="110">
        <v>0</v>
      </c>
    </row>
    <row r="7" ht="16.9" customHeight="1" spans="1:4">
      <c r="A7" s="108" t="s">
        <v>292</v>
      </c>
      <c r="B7" s="110">
        <v>0</v>
      </c>
      <c r="C7" s="108" t="s">
        <v>293</v>
      </c>
      <c r="D7" s="110">
        <v>0</v>
      </c>
    </row>
    <row r="8" ht="16.9" customHeight="1" spans="1:4">
      <c r="A8" s="108" t="s">
        <v>294</v>
      </c>
      <c r="B8" s="109">
        <v>0</v>
      </c>
      <c r="C8" s="108" t="s">
        <v>295</v>
      </c>
      <c r="D8" s="109">
        <v>88</v>
      </c>
    </row>
    <row r="9" ht="16.9" customHeight="1" spans="1:4">
      <c r="A9" s="108" t="s">
        <v>296</v>
      </c>
      <c r="B9" s="110">
        <v>0</v>
      </c>
      <c r="C9" s="108" t="s">
        <v>297</v>
      </c>
      <c r="D9" s="110">
        <v>0</v>
      </c>
    </row>
    <row r="10" ht="16.9" customHeight="1" spans="1:4">
      <c r="A10" s="108" t="s">
        <v>298</v>
      </c>
      <c r="B10" s="110">
        <v>0</v>
      </c>
      <c r="C10" s="108" t="s">
        <v>299</v>
      </c>
      <c r="D10" s="110">
        <v>0</v>
      </c>
    </row>
    <row r="11" ht="16.9" customHeight="1" spans="1:4">
      <c r="A11" s="108"/>
      <c r="B11" s="111"/>
      <c r="C11" s="108" t="s">
        <v>300</v>
      </c>
      <c r="D11" s="109">
        <f>B12-SUM(D5:D10)</f>
        <v>31</v>
      </c>
    </row>
    <row r="12" ht="16.9" customHeight="1" spans="1:4">
      <c r="A12" s="107" t="s">
        <v>255</v>
      </c>
      <c r="B12" s="109">
        <f>SUM(B5:B10)</f>
        <v>119</v>
      </c>
      <c r="C12" s="107" t="s">
        <v>256</v>
      </c>
      <c r="D12" s="109">
        <f>SUM(D5:D11)</f>
        <v>119</v>
      </c>
    </row>
  </sheetData>
  <mergeCells count="2">
    <mergeCell ref="A2:D2"/>
    <mergeCell ref="A3:D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2" sqref="A2:I2"/>
    </sheetView>
  </sheetViews>
  <sheetFormatPr defaultColWidth="8" defaultRowHeight="13.5"/>
  <cols>
    <col min="1" max="1" width="34.75" style="93" customWidth="1"/>
    <col min="2" max="2" width="15.125" style="93" customWidth="1"/>
    <col min="3" max="3" width="8.875" style="93" customWidth="1"/>
    <col min="4" max="4" width="16.25" style="93" customWidth="1"/>
    <col min="5" max="5" width="14.625" style="93" customWidth="1"/>
    <col min="6" max="6" width="10.75" style="93" customWidth="1"/>
    <col min="7" max="7" width="8.25" style="93" customWidth="1"/>
    <col min="8" max="8" width="6.125" style="93" customWidth="1"/>
    <col min="9" max="9" width="12.875" style="93" customWidth="1"/>
    <col min="10" max="16384" width="8" style="91"/>
  </cols>
  <sheetData>
    <row r="1" ht="21" customHeight="1" spans="1:1">
      <c r="A1" s="93" t="s">
        <v>301</v>
      </c>
    </row>
    <row r="2" s="91" customFormat="1" ht="27" customHeight="1" spans="1:9">
      <c r="A2" s="94" t="s">
        <v>302</v>
      </c>
      <c r="B2" s="95"/>
      <c r="C2" s="95"/>
      <c r="D2" s="95"/>
      <c r="E2" s="95"/>
      <c r="F2" s="95"/>
      <c r="G2" s="95"/>
      <c r="H2" s="95"/>
      <c r="I2" s="95"/>
    </row>
    <row r="3" s="91" customFormat="1" ht="19.5" customHeight="1" spans="1:9">
      <c r="A3" s="96"/>
      <c r="B3" s="96"/>
      <c r="C3" s="96"/>
      <c r="D3" s="96"/>
      <c r="E3" s="96"/>
      <c r="F3" s="96"/>
      <c r="G3" s="96"/>
      <c r="H3" s="96"/>
      <c r="I3" s="104" t="s">
        <v>303</v>
      </c>
    </row>
    <row r="4" s="92" customFormat="1" ht="39" customHeight="1" spans="1:9">
      <c r="A4" s="97" t="s">
        <v>304</v>
      </c>
      <c r="B4" s="98" t="s">
        <v>305</v>
      </c>
      <c r="C4" s="99" t="s">
        <v>306</v>
      </c>
      <c r="D4" s="98" t="s">
        <v>307</v>
      </c>
      <c r="E4" s="98" t="s">
        <v>308</v>
      </c>
      <c r="F4" s="98" t="s">
        <v>309</v>
      </c>
      <c r="G4" s="98" t="s">
        <v>310</v>
      </c>
      <c r="H4" s="98" t="s">
        <v>311</v>
      </c>
      <c r="I4" s="98" t="s">
        <v>312</v>
      </c>
    </row>
    <row r="5" s="91" customFormat="1" ht="21" customHeight="1" spans="1:9">
      <c r="A5" s="100" t="s">
        <v>313</v>
      </c>
      <c r="B5" s="101">
        <f t="shared" ref="B5:B8" si="0">C5+D5+E5+F5+G5+H5+I5</f>
        <v>842680081.08</v>
      </c>
      <c r="C5" s="101">
        <v>0</v>
      </c>
      <c r="D5" s="101">
        <v>314895562.4</v>
      </c>
      <c r="E5" s="101">
        <v>515355335.17</v>
      </c>
      <c r="F5" s="101">
        <v>0</v>
      </c>
      <c r="G5" s="101">
        <v>0</v>
      </c>
      <c r="H5" s="101">
        <v>0</v>
      </c>
      <c r="I5" s="101">
        <v>12429183.51</v>
      </c>
    </row>
    <row r="6" s="91" customFormat="1" ht="21" customHeight="1" spans="1:9">
      <c r="A6" s="102" t="s">
        <v>314</v>
      </c>
      <c r="B6" s="101">
        <f t="shared" si="0"/>
        <v>531690332.13</v>
      </c>
      <c r="C6" s="101">
        <v>0</v>
      </c>
      <c r="D6" s="101">
        <v>158443852</v>
      </c>
      <c r="E6" s="101">
        <v>362314451.02</v>
      </c>
      <c r="F6" s="101">
        <v>0</v>
      </c>
      <c r="G6" s="101">
        <v>0</v>
      </c>
      <c r="H6" s="101">
        <v>0</v>
      </c>
      <c r="I6" s="101">
        <v>10932029.11</v>
      </c>
    </row>
    <row r="7" s="91" customFormat="1" ht="21" customHeight="1" spans="1:9">
      <c r="A7" s="102" t="s">
        <v>315</v>
      </c>
      <c r="B7" s="101">
        <f t="shared" si="0"/>
        <v>283561000</v>
      </c>
      <c r="C7" s="101">
        <v>0</v>
      </c>
      <c r="D7" s="101">
        <v>145071000</v>
      </c>
      <c r="E7" s="101">
        <v>138490000</v>
      </c>
      <c r="F7" s="101">
        <v>0</v>
      </c>
      <c r="G7" s="101">
        <v>0</v>
      </c>
      <c r="H7" s="101">
        <v>0</v>
      </c>
      <c r="I7" s="101">
        <v>0</v>
      </c>
    </row>
    <row r="8" s="91" customFormat="1" ht="21" customHeight="1" spans="1:9">
      <c r="A8" s="103" t="s">
        <v>316</v>
      </c>
      <c r="B8" s="101">
        <f t="shared" si="0"/>
        <v>2470022.98</v>
      </c>
      <c r="C8" s="101">
        <v>0</v>
      </c>
      <c r="D8" s="101">
        <v>902423.75</v>
      </c>
      <c r="E8" s="101">
        <v>451730.83</v>
      </c>
      <c r="F8" s="101">
        <v>0</v>
      </c>
      <c r="G8" s="101">
        <v>0</v>
      </c>
      <c r="H8" s="101">
        <v>0</v>
      </c>
      <c r="I8" s="101">
        <v>1115868.4</v>
      </c>
    </row>
    <row r="9" s="91" customFormat="1" ht="21" customHeight="1" spans="1:9">
      <c r="A9" s="103" t="s">
        <v>317</v>
      </c>
      <c r="B9" s="101">
        <f>C9+D9</f>
        <v>0</v>
      </c>
      <c r="C9" s="101">
        <v>0</v>
      </c>
      <c r="D9" s="101">
        <v>0</v>
      </c>
      <c r="E9" s="101"/>
      <c r="F9" s="101"/>
      <c r="G9" s="101"/>
      <c r="H9" s="101"/>
      <c r="I9" s="101"/>
    </row>
    <row r="10" s="91" customFormat="1" ht="21" customHeight="1" spans="1:9">
      <c r="A10" s="103" t="s">
        <v>318</v>
      </c>
      <c r="B10" s="101">
        <f>C10+D10+E10+F10+I10</f>
        <v>14442902.26</v>
      </c>
      <c r="C10" s="101">
        <v>0</v>
      </c>
      <c r="D10" s="101">
        <v>495531.56</v>
      </c>
      <c r="E10" s="101">
        <v>13905307.7</v>
      </c>
      <c r="F10" s="101">
        <v>0</v>
      </c>
      <c r="G10" s="101"/>
      <c r="H10" s="101"/>
      <c r="I10" s="101">
        <v>42063</v>
      </c>
    </row>
    <row r="11" s="91" customFormat="1" ht="21" customHeight="1" spans="1:9">
      <c r="A11" s="103" t="s">
        <v>319</v>
      </c>
      <c r="B11" s="101">
        <f t="shared" ref="B11:B15" si="1">C11+D11+E11+F11+G11+H11+I11</f>
        <v>7493283.71</v>
      </c>
      <c r="C11" s="101">
        <v>0</v>
      </c>
      <c r="D11" s="101">
        <v>6960215.09</v>
      </c>
      <c r="E11" s="101">
        <v>193845.62</v>
      </c>
      <c r="F11" s="101">
        <v>0</v>
      </c>
      <c r="G11" s="101">
        <v>0</v>
      </c>
      <c r="H11" s="101">
        <v>0</v>
      </c>
      <c r="I11" s="101">
        <v>339223</v>
      </c>
    </row>
    <row r="12" s="91" customFormat="1" ht="21" customHeight="1" spans="1:9">
      <c r="A12" s="103" t="s">
        <v>320</v>
      </c>
      <c r="B12" s="101">
        <f>C12</f>
        <v>0</v>
      </c>
      <c r="C12" s="101">
        <v>0</v>
      </c>
      <c r="D12" s="101"/>
      <c r="E12" s="101"/>
      <c r="F12" s="101"/>
      <c r="G12" s="101"/>
      <c r="H12" s="101"/>
      <c r="I12" s="101"/>
    </row>
    <row r="13" s="91" customFormat="1" ht="21" customHeight="1" spans="1:9">
      <c r="A13" s="103" t="s">
        <v>321</v>
      </c>
      <c r="B13" s="101">
        <f>C13</f>
        <v>0</v>
      </c>
      <c r="C13" s="101">
        <v>0</v>
      </c>
      <c r="D13" s="101"/>
      <c r="E13" s="101"/>
      <c r="F13" s="101"/>
      <c r="G13" s="101"/>
      <c r="H13" s="101"/>
      <c r="I13" s="101"/>
    </row>
    <row r="14" s="91" customFormat="1" ht="21" customHeight="1" spans="1:9">
      <c r="A14" s="102" t="s">
        <v>322</v>
      </c>
      <c r="B14" s="101">
        <f t="shared" si="1"/>
        <v>813594834.28</v>
      </c>
      <c r="C14" s="101">
        <v>0</v>
      </c>
      <c r="D14" s="101">
        <v>285732839.16</v>
      </c>
      <c r="E14" s="101">
        <v>522382560.81</v>
      </c>
      <c r="F14" s="101">
        <v>0</v>
      </c>
      <c r="G14" s="101">
        <v>0</v>
      </c>
      <c r="H14" s="101">
        <v>0</v>
      </c>
      <c r="I14" s="101">
        <v>5479434.31</v>
      </c>
    </row>
    <row r="15" s="91" customFormat="1" ht="21" customHeight="1" spans="1:9">
      <c r="A15" s="102" t="s">
        <v>323</v>
      </c>
      <c r="B15" s="101">
        <f t="shared" si="1"/>
        <v>808143353.25</v>
      </c>
      <c r="C15" s="101">
        <v>0</v>
      </c>
      <c r="D15" s="101">
        <v>285341790.91</v>
      </c>
      <c r="E15" s="101">
        <v>519241413.81</v>
      </c>
      <c r="F15" s="101">
        <v>0</v>
      </c>
      <c r="G15" s="101">
        <v>0</v>
      </c>
      <c r="H15" s="101">
        <v>0</v>
      </c>
      <c r="I15" s="101">
        <v>3560148.53</v>
      </c>
    </row>
    <row r="16" s="91" customFormat="1" ht="21" customHeight="1" spans="1:9">
      <c r="A16" s="102" t="s">
        <v>324</v>
      </c>
      <c r="B16" s="101">
        <f>C16+D16+E16+F16+I16</f>
        <v>1817844.57</v>
      </c>
      <c r="C16" s="101">
        <v>0</v>
      </c>
      <c r="D16" s="101">
        <v>391048.25</v>
      </c>
      <c r="E16" s="101">
        <v>1424449.6</v>
      </c>
      <c r="F16" s="101">
        <v>0</v>
      </c>
      <c r="G16" s="101"/>
      <c r="H16" s="101"/>
      <c r="I16" s="101">
        <v>2346.72</v>
      </c>
    </row>
    <row r="17" s="91" customFormat="1" ht="21" customHeight="1" spans="1:9">
      <c r="A17" s="103" t="s">
        <v>325</v>
      </c>
      <c r="B17" s="101">
        <f t="shared" ref="B17:B21" si="2">C17+D17+E17+F17+G17+H17+I17</f>
        <v>2072645.8</v>
      </c>
      <c r="C17" s="101">
        <v>0</v>
      </c>
      <c r="D17" s="101">
        <v>0</v>
      </c>
      <c r="E17" s="101">
        <v>1716697.4</v>
      </c>
      <c r="F17" s="101">
        <v>0</v>
      </c>
      <c r="G17" s="101">
        <v>0</v>
      </c>
      <c r="H17" s="101">
        <v>0</v>
      </c>
      <c r="I17" s="101">
        <v>355948.4</v>
      </c>
    </row>
    <row r="18" s="91" customFormat="1" ht="21" customHeight="1" spans="1:9">
      <c r="A18" s="103" t="s">
        <v>326</v>
      </c>
      <c r="B18" s="101">
        <f>C18</f>
        <v>0</v>
      </c>
      <c r="C18" s="101">
        <v>0</v>
      </c>
      <c r="D18" s="101"/>
      <c r="E18" s="101"/>
      <c r="F18" s="101"/>
      <c r="G18" s="101"/>
      <c r="H18" s="101"/>
      <c r="I18" s="101"/>
    </row>
    <row r="19" s="91" customFormat="1" ht="21" customHeight="1" spans="1:9">
      <c r="A19" s="103" t="s">
        <v>327</v>
      </c>
      <c r="B19" s="101">
        <f>C19</f>
        <v>0</v>
      </c>
      <c r="C19" s="101">
        <v>0</v>
      </c>
      <c r="D19" s="101"/>
      <c r="E19" s="101"/>
      <c r="F19" s="101"/>
      <c r="G19" s="101"/>
      <c r="H19" s="101"/>
      <c r="I19" s="101"/>
    </row>
    <row r="20" s="91" customFormat="1" ht="21" customHeight="1" spans="1:9">
      <c r="A20" s="100" t="s">
        <v>328</v>
      </c>
      <c r="B20" s="101">
        <f t="shared" si="2"/>
        <v>29085246.8</v>
      </c>
      <c r="C20" s="101">
        <v>0</v>
      </c>
      <c r="D20" s="101">
        <v>29162723.24</v>
      </c>
      <c r="E20" s="101">
        <v>-7027225.64</v>
      </c>
      <c r="F20" s="101">
        <v>0</v>
      </c>
      <c r="G20" s="101">
        <v>0</v>
      </c>
      <c r="H20" s="101">
        <v>0</v>
      </c>
      <c r="I20" s="101">
        <v>6949749.2</v>
      </c>
    </row>
    <row r="21" s="91" customFormat="1" ht="21" customHeight="1" spans="1:9">
      <c r="A21" s="102" t="s">
        <v>329</v>
      </c>
      <c r="B21" s="101">
        <f t="shared" si="2"/>
        <v>952940243.61</v>
      </c>
      <c r="C21" s="101">
        <v>0</v>
      </c>
      <c r="D21" s="101">
        <v>848869217.88</v>
      </c>
      <c r="E21" s="101">
        <v>37387952.93</v>
      </c>
      <c r="F21" s="101">
        <v>0</v>
      </c>
      <c r="G21" s="101">
        <v>0</v>
      </c>
      <c r="H21" s="101">
        <v>0</v>
      </c>
      <c r="I21" s="101">
        <v>66683072.8</v>
      </c>
    </row>
  </sheetData>
  <mergeCells count="1">
    <mergeCell ref="A2:I2"/>
  </mergeCells>
  <printOptions horizontalCentered="1"/>
  <pageMargins left="0.357638888888889" right="0.357638888888889" top="0.802777777777778" bottom="0.802777777777778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9"/>
  <sheetViews>
    <sheetView workbookViewId="0">
      <selection activeCell="K6" sqref="K6"/>
    </sheetView>
  </sheetViews>
  <sheetFormatPr defaultColWidth="9" defaultRowHeight="15.95" customHeight="1" outlineLevelCol="6"/>
  <cols>
    <col min="1" max="1" width="22.375" style="46" customWidth="1"/>
    <col min="2" max="2" width="9.625" style="46" customWidth="1"/>
    <col min="3" max="3" width="8.5" style="6" customWidth="1"/>
    <col min="4" max="4" width="9.375" style="46" customWidth="1"/>
    <col min="5" max="5" width="10" style="46" customWidth="1"/>
    <col min="6" max="6" width="10.5" style="46" customWidth="1"/>
    <col min="7" max="7" width="10.125" style="46" customWidth="1"/>
    <col min="8" max="8" width="9" customWidth="1"/>
  </cols>
  <sheetData>
    <row r="1" customHeight="1" spans="1:1">
      <c r="A1" s="47" t="s">
        <v>330</v>
      </c>
    </row>
    <row r="2" customFormat="1" ht="30" customHeight="1" spans="1:7">
      <c r="A2" s="48" t="s">
        <v>331</v>
      </c>
      <c r="B2" s="48"/>
      <c r="C2" s="48"/>
      <c r="D2" s="48"/>
      <c r="E2" s="48"/>
      <c r="F2" s="48"/>
      <c r="G2" s="48"/>
    </row>
    <row r="3" customFormat="1" customHeight="1" spans="1:7">
      <c r="A3" s="49"/>
      <c r="B3" s="49"/>
      <c r="C3" s="50"/>
      <c r="D3" s="50"/>
      <c r="E3" s="51"/>
      <c r="F3" s="52" t="s">
        <v>2</v>
      </c>
      <c r="G3" s="52"/>
    </row>
    <row r="4" s="44" customFormat="1" customHeight="1" spans="1:7">
      <c r="A4" s="53" t="s">
        <v>3</v>
      </c>
      <c r="B4" s="53" t="s">
        <v>4</v>
      </c>
      <c r="C4" s="54" t="s">
        <v>5</v>
      </c>
      <c r="D4" s="55" t="s">
        <v>6</v>
      </c>
      <c r="E4" s="56" t="s">
        <v>7</v>
      </c>
      <c r="F4" s="57" t="s">
        <v>8</v>
      </c>
      <c r="G4" s="57"/>
    </row>
    <row r="5" s="45" customFormat="1" ht="15" customHeight="1" spans="1:7">
      <c r="A5" s="53"/>
      <c r="B5" s="53"/>
      <c r="C5" s="58"/>
      <c r="D5" s="55"/>
      <c r="E5" s="56"/>
      <c r="F5" s="57" t="s">
        <v>9</v>
      </c>
      <c r="G5" s="59" t="s">
        <v>10</v>
      </c>
    </row>
    <row r="6" s="45" customFormat="1" ht="17.25" customHeight="1" spans="1:7">
      <c r="A6" s="60" t="s">
        <v>11</v>
      </c>
      <c r="B6" s="61">
        <v>156988</v>
      </c>
      <c r="C6" s="62">
        <v>69597</v>
      </c>
      <c r="D6" s="59">
        <f t="shared" ref="D6:D18" si="0">ROUND(C6/B6*100,2)</f>
        <v>44.33</v>
      </c>
      <c r="E6" s="62">
        <v>62122</v>
      </c>
      <c r="F6" s="63">
        <f t="shared" ref="F6:F27" si="1">C6-E6</f>
        <v>7475</v>
      </c>
      <c r="G6" s="59">
        <f t="shared" ref="G6:G33" si="2">ROUND(F6/E6*100,2)</f>
        <v>12.03</v>
      </c>
    </row>
    <row r="7" s="3" customFormat="1" ht="17.25" customHeight="1" spans="1:7">
      <c r="A7" s="64" t="s">
        <v>12</v>
      </c>
      <c r="B7" s="65">
        <v>52211</v>
      </c>
      <c r="C7" s="66">
        <v>28881</v>
      </c>
      <c r="D7" s="67">
        <f t="shared" si="0"/>
        <v>55.32</v>
      </c>
      <c r="E7" s="68">
        <v>25967</v>
      </c>
      <c r="F7" s="69">
        <f t="shared" si="1"/>
        <v>2914</v>
      </c>
      <c r="G7" s="67">
        <f t="shared" si="2"/>
        <v>11.22</v>
      </c>
    </row>
    <row r="8" s="3" customFormat="1" ht="17.25" customHeight="1" spans="1:7">
      <c r="A8" s="64" t="s">
        <v>13</v>
      </c>
      <c r="B8" s="65">
        <v>13887</v>
      </c>
      <c r="C8" s="66">
        <v>5750</v>
      </c>
      <c r="D8" s="67">
        <f t="shared" si="0"/>
        <v>41.41</v>
      </c>
      <c r="E8" s="68">
        <v>5789</v>
      </c>
      <c r="F8" s="69">
        <f t="shared" si="1"/>
        <v>-39</v>
      </c>
      <c r="G8" s="67">
        <f t="shared" si="2"/>
        <v>-0.67</v>
      </c>
    </row>
    <row r="9" s="3" customFormat="1" ht="17.25" customHeight="1" spans="1:7">
      <c r="A9" s="64" t="s">
        <v>14</v>
      </c>
      <c r="B9" s="65">
        <v>3928</v>
      </c>
      <c r="C9" s="66">
        <v>949</v>
      </c>
      <c r="D9" s="67">
        <f t="shared" si="0"/>
        <v>24.16</v>
      </c>
      <c r="E9" s="68">
        <v>1193</v>
      </c>
      <c r="F9" s="69">
        <f t="shared" si="1"/>
        <v>-244</v>
      </c>
      <c r="G9" s="67">
        <f t="shared" si="2"/>
        <v>-20.45</v>
      </c>
    </row>
    <row r="10" s="3" customFormat="1" ht="17.25" customHeight="1" spans="1:7">
      <c r="A10" s="64" t="s">
        <v>15</v>
      </c>
      <c r="B10" s="65">
        <v>1432</v>
      </c>
      <c r="C10" s="66">
        <v>321</v>
      </c>
      <c r="D10" s="67">
        <f t="shared" si="0"/>
        <v>22.42</v>
      </c>
      <c r="E10" s="68">
        <v>161</v>
      </c>
      <c r="F10" s="69">
        <f t="shared" si="1"/>
        <v>160</v>
      </c>
      <c r="G10" s="67">
        <f t="shared" si="2"/>
        <v>99.38</v>
      </c>
    </row>
    <row r="11" s="3" customFormat="1" ht="17.25" customHeight="1" spans="1:7">
      <c r="A11" s="64" t="s">
        <v>16</v>
      </c>
      <c r="B11" s="65">
        <v>9795</v>
      </c>
      <c r="C11" s="66">
        <v>3553</v>
      </c>
      <c r="D11" s="67">
        <f t="shared" si="0"/>
        <v>36.27</v>
      </c>
      <c r="E11" s="68">
        <v>4386</v>
      </c>
      <c r="F11" s="69">
        <f t="shared" si="1"/>
        <v>-833</v>
      </c>
      <c r="G11" s="67">
        <f t="shared" si="2"/>
        <v>-18.99</v>
      </c>
    </row>
    <row r="12" s="3" customFormat="1" ht="17.25" customHeight="1" spans="1:7">
      <c r="A12" s="64" t="s">
        <v>17</v>
      </c>
      <c r="B12" s="65">
        <v>6012</v>
      </c>
      <c r="C12" s="66">
        <v>1279</v>
      </c>
      <c r="D12" s="67">
        <f t="shared" si="0"/>
        <v>21.27</v>
      </c>
      <c r="E12" s="68">
        <v>898</v>
      </c>
      <c r="F12" s="69">
        <f t="shared" si="1"/>
        <v>381</v>
      </c>
      <c r="G12" s="67">
        <f t="shared" si="2"/>
        <v>42.43</v>
      </c>
    </row>
    <row r="13" s="3" customFormat="1" ht="17.25" customHeight="1" spans="1:7">
      <c r="A13" s="64" t="s">
        <v>18</v>
      </c>
      <c r="B13" s="65">
        <v>2963</v>
      </c>
      <c r="C13" s="66">
        <v>1143</v>
      </c>
      <c r="D13" s="67">
        <f t="shared" si="0"/>
        <v>38.58</v>
      </c>
      <c r="E13" s="68">
        <v>936</v>
      </c>
      <c r="F13" s="69">
        <f t="shared" si="1"/>
        <v>207</v>
      </c>
      <c r="G13" s="67">
        <f t="shared" si="2"/>
        <v>22.12</v>
      </c>
    </row>
    <row r="14" s="3" customFormat="1" ht="17.25" customHeight="1" spans="1:7">
      <c r="A14" s="64" t="s">
        <v>19</v>
      </c>
      <c r="B14" s="65">
        <v>1939</v>
      </c>
      <c r="C14" s="66">
        <v>554</v>
      </c>
      <c r="D14" s="67">
        <f t="shared" si="0"/>
        <v>28.57</v>
      </c>
      <c r="E14" s="68">
        <v>863</v>
      </c>
      <c r="F14" s="69">
        <f t="shared" si="1"/>
        <v>-309</v>
      </c>
      <c r="G14" s="67">
        <f t="shared" si="2"/>
        <v>-35.81</v>
      </c>
    </row>
    <row r="15" s="3" customFormat="1" ht="17.25" customHeight="1" spans="1:7">
      <c r="A15" s="64" t="s">
        <v>20</v>
      </c>
      <c r="B15" s="65">
        <v>21649</v>
      </c>
      <c r="C15" s="66">
        <v>12364</v>
      </c>
      <c r="D15" s="67">
        <f t="shared" si="0"/>
        <v>57.11</v>
      </c>
      <c r="E15" s="68">
        <v>6316</v>
      </c>
      <c r="F15" s="69">
        <f t="shared" si="1"/>
        <v>6048</v>
      </c>
      <c r="G15" s="67">
        <f t="shared" si="2"/>
        <v>95.76</v>
      </c>
    </row>
    <row r="16" s="3" customFormat="1" ht="17.25" customHeight="1" spans="1:7">
      <c r="A16" s="64" t="s">
        <v>21</v>
      </c>
      <c r="B16" s="65">
        <v>4982</v>
      </c>
      <c r="C16" s="66">
        <v>1214</v>
      </c>
      <c r="D16" s="67">
        <f t="shared" si="0"/>
        <v>24.37</v>
      </c>
      <c r="E16" s="68">
        <v>1175</v>
      </c>
      <c r="F16" s="69">
        <f t="shared" si="1"/>
        <v>39</v>
      </c>
      <c r="G16" s="67">
        <f t="shared" si="2"/>
        <v>3.32</v>
      </c>
    </row>
    <row r="17" s="3" customFormat="1" ht="17.25" customHeight="1" spans="1:7">
      <c r="A17" s="64" t="s">
        <v>22</v>
      </c>
      <c r="B17" s="65">
        <v>12166</v>
      </c>
      <c r="C17" s="66">
        <v>645</v>
      </c>
      <c r="D17" s="67">
        <f t="shared" si="0"/>
        <v>5.3</v>
      </c>
      <c r="E17" s="68">
        <v>2459</v>
      </c>
      <c r="F17" s="69">
        <f t="shared" si="1"/>
        <v>-1814</v>
      </c>
      <c r="G17" s="67">
        <f t="shared" si="2"/>
        <v>-73.77</v>
      </c>
    </row>
    <row r="18" s="3" customFormat="1" ht="17.25" customHeight="1" spans="1:7">
      <c r="A18" s="64" t="s">
        <v>23</v>
      </c>
      <c r="B18" s="65">
        <v>26024</v>
      </c>
      <c r="C18" s="66">
        <v>12841</v>
      </c>
      <c r="D18" s="67">
        <f t="shared" si="0"/>
        <v>49.34</v>
      </c>
      <c r="E18" s="68">
        <v>11929</v>
      </c>
      <c r="F18" s="69">
        <f t="shared" si="1"/>
        <v>912</v>
      </c>
      <c r="G18" s="67">
        <f t="shared" si="2"/>
        <v>7.65</v>
      </c>
    </row>
    <row r="19" s="3" customFormat="1" ht="17.25" customHeight="1" spans="1:7">
      <c r="A19" s="70" t="s">
        <v>24</v>
      </c>
      <c r="B19" s="71"/>
      <c r="C19" s="66">
        <v>103</v>
      </c>
      <c r="D19" s="67"/>
      <c r="E19" s="68">
        <v>50</v>
      </c>
      <c r="F19" s="69">
        <f t="shared" si="1"/>
        <v>53</v>
      </c>
      <c r="G19" s="67">
        <f t="shared" si="2"/>
        <v>106</v>
      </c>
    </row>
    <row r="20" s="45" customFormat="1" ht="17.25" customHeight="1" spans="1:7">
      <c r="A20" s="60" t="s">
        <v>25</v>
      </c>
      <c r="B20" s="72">
        <v>81960</v>
      </c>
      <c r="C20" s="62">
        <v>23922</v>
      </c>
      <c r="D20" s="59">
        <f t="shared" ref="D20:D26" si="3">ROUND(C20/B20*100,2)</f>
        <v>29.19</v>
      </c>
      <c r="E20" s="62">
        <v>25199</v>
      </c>
      <c r="F20" s="63">
        <f t="shared" si="1"/>
        <v>-1277</v>
      </c>
      <c r="G20" s="59">
        <f t="shared" si="2"/>
        <v>-5.07</v>
      </c>
    </row>
    <row r="21" s="3" customFormat="1" ht="17.25" customHeight="1" spans="1:7">
      <c r="A21" s="70" t="s">
        <v>26</v>
      </c>
      <c r="B21" s="71">
        <v>7960</v>
      </c>
      <c r="C21" s="66">
        <v>4719</v>
      </c>
      <c r="D21" s="67">
        <f t="shared" si="3"/>
        <v>59.28</v>
      </c>
      <c r="E21" s="66">
        <v>5338</v>
      </c>
      <c r="F21" s="69">
        <f t="shared" si="1"/>
        <v>-619</v>
      </c>
      <c r="G21" s="67">
        <f t="shared" si="2"/>
        <v>-11.6</v>
      </c>
    </row>
    <row r="22" s="3" customFormat="1" ht="17.25" customHeight="1" spans="1:7">
      <c r="A22" s="70" t="s">
        <v>27</v>
      </c>
      <c r="B22" s="71">
        <v>4180</v>
      </c>
      <c r="C22" s="66">
        <v>1602</v>
      </c>
      <c r="D22" s="67">
        <f t="shared" si="3"/>
        <v>38.33</v>
      </c>
      <c r="E22" s="66">
        <v>2017</v>
      </c>
      <c r="F22" s="69">
        <f t="shared" si="1"/>
        <v>-415</v>
      </c>
      <c r="G22" s="67">
        <f t="shared" si="2"/>
        <v>-20.58</v>
      </c>
    </row>
    <row r="23" s="3" customFormat="1" ht="17.25" customHeight="1" spans="1:7">
      <c r="A23" s="70" t="s">
        <v>28</v>
      </c>
      <c r="B23" s="71">
        <v>2780</v>
      </c>
      <c r="C23" s="66">
        <v>1068</v>
      </c>
      <c r="D23" s="67">
        <f t="shared" si="3"/>
        <v>38.42</v>
      </c>
      <c r="E23" s="66">
        <v>1345</v>
      </c>
      <c r="F23" s="69">
        <f t="shared" si="1"/>
        <v>-277</v>
      </c>
      <c r="G23" s="67">
        <f t="shared" si="2"/>
        <v>-20.59</v>
      </c>
    </row>
    <row r="24" s="3" customFormat="1" ht="17.25" customHeight="1" spans="1:7">
      <c r="A24" s="70" t="s">
        <v>29</v>
      </c>
      <c r="B24" s="71">
        <v>12055</v>
      </c>
      <c r="C24" s="66">
        <v>5321</v>
      </c>
      <c r="D24" s="67">
        <f t="shared" si="3"/>
        <v>44.14</v>
      </c>
      <c r="E24" s="66">
        <v>8008</v>
      </c>
      <c r="F24" s="69">
        <f t="shared" si="1"/>
        <v>-2687</v>
      </c>
      <c r="G24" s="67">
        <f t="shared" si="2"/>
        <v>-33.55</v>
      </c>
    </row>
    <row r="25" s="3" customFormat="1" ht="17.25" customHeight="1" spans="1:7">
      <c r="A25" s="70" t="s">
        <v>30</v>
      </c>
      <c r="B25" s="71">
        <v>28191</v>
      </c>
      <c r="C25" s="66">
        <v>10881</v>
      </c>
      <c r="D25" s="67">
        <f t="shared" si="3"/>
        <v>38.6</v>
      </c>
      <c r="E25" s="66">
        <v>5782</v>
      </c>
      <c r="F25" s="69">
        <f t="shared" si="1"/>
        <v>5099</v>
      </c>
      <c r="G25" s="67">
        <f t="shared" si="2"/>
        <v>88.19</v>
      </c>
    </row>
    <row r="26" s="3" customFormat="1" ht="17.25" customHeight="1" spans="1:7">
      <c r="A26" s="70" t="s">
        <v>31</v>
      </c>
      <c r="B26" s="71">
        <v>33754</v>
      </c>
      <c r="C26" s="66">
        <v>1384</v>
      </c>
      <c r="D26" s="67">
        <f t="shared" si="3"/>
        <v>4.1</v>
      </c>
      <c r="E26" s="66">
        <v>4390</v>
      </c>
      <c r="F26" s="69">
        <f t="shared" si="1"/>
        <v>-3006</v>
      </c>
      <c r="G26" s="67">
        <f t="shared" si="2"/>
        <v>-68.47</v>
      </c>
    </row>
    <row r="27" s="3" customFormat="1" ht="17.25" customHeight="1" spans="1:7">
      <c r="A27" s="73" t="s">
        <v>32</v>
      </c>
      <c r="B27" s="71"/>
      <c r="C27" s="66">
        <v>1617</v>
      </c>
      <c r="D27" s="67"/>
      <c r="E27" s="66">
        <v>1681</v>
      </c>
      <c r="F27" s="69">
        <f t="shared" si="1"/>
        <v>-64</v>
      </c>
      <c r="G27" s="67">
        <f t="shared" si="2"/>
        <v>-3.81</v>
      </c>
    </row>
    <row r="28" s="45" customFormat="1" ht="17.25" customHeight="1" spans="1:7">
      <c r="A28" s="74" t="s">
        <v>332</v>
      </c>
      <c r="B28" s="75">
        <f t="shared" ref="B28:F28" si="4">B6+B20</f>
        <v>238948</v>
      </c>
      <c r="C28" s="62">
        <f t="shared" si="4"/>
        <v>93519</v>
      </c>
      <c r="D28" s="59">
        <f t="shared" ref="D28:D33" si="5">ROUND(C28/B28*100,2)</f>
        <v>39.14</v>
      </c>
      <c r="E28" s="75">
        <f t="shared" si="4"/>
        <v>87321</v>
      </c>
      <c r="F28" s="75">
        <f t="shared" si="4"/>
        <v>6198</v>
      </c>
      <c r="G28" s="59">
        <f t="shared" si="2"/>
        <v>7.1</v>
      </c>
    </row>
    <row r="29" s="45" customFormat="1" ht="17.25" customHeight="1" spans="1:7">
      <c r="A29" s="74" t="s">
        <v>333</v>
      </c>
      <c r="B29" s="76">
        <v>26347</v>
      </c>
      <c r="C29" s="62">
        <v>742</v>
      </c>
      <c r="D29" s="59">
        <f t="shared" si="5"/>
        <v>2.82</v>
      </c>
      <c r="E29" s="77">
        <v>12093</v>
      </c>
      <c r="F29" s="63">
        <f t="shared" ref="F29:F37" si="6">C29-E29</f>
        <v>-11351</v>
      </c>
      <c r="G29" s="59">
        <f t="shared" si="2"/>
        <v>-93.86</v>
      </c>
    </row>
    <row r="30" s="45" customFormat="1" ht="17.25" customHeight="1" spans="1:7">
      <c r="A30" s="74" t="s">
        <v>334</v>
      </c>
      <c r="B30" s="76">
        <v>107905</v>
      </c>
      <c r="C30" s="62">
        <v>40775</v>
      </c>
      <c r="D30" s="59">
        <f t="shared" si="5"/>
        <v>37.79</v>
      </c>
      <c r="E30" s="77">
        <v>49646</v>
      </c>
      <c r="F30" s="63">
        <f t="shared" si="6"/>
        <v>-8871</v>
      </c>
      <c r="G30" s="59">
        <f t="shared" si="2"/>
        <v>-17.87</v>
      </c>
    </row>
    <row r="31" s="45" customFormat="1" ht="17.25" customHeight="1" spans="1:7">
      <c r="A31" s="74" t="s">
        <v>36</v>
      </c>
      <c r="B31" s="78">
        <f>B30+B29+B28</f>
        <v>373200</v>
      </c>
      <c r="C31" s="62">
        <f>C30+C29+C28</f>
        <v>135036</v>
      </c>
      <c r="D31" s="59">
        <f t="shared" si="5"/>
        <v>36.18</v>
      </c>
      <c r="E31" s="77">
        <f>E30+E29+E28</f>
        <v>149060</v>
      </c>
      <c r="F31" s="63">
        <f t="shared" si="6"/>
        <v>-14024</v>
      </c>
      <c r="G31" s="59">
        <f t="shared" si="2"/>
        <v>-9.41</v>
      </c>
    </row>
    <row r="32" s="45" customFormat="1" ht="17.25" customHeight="1" spans="1:7">
      <c r="A32" s="74" t="s">
        <v>335</v>
      </c>
      <c r="B32" s="76">
        <v>192900</v>
      </c>
      <c r="C32" s="62">
        <v>18293</v>
      </c>
      <c r="D32" s="59">
        <f t="shared" si="5"/>
        <v>9.48</v>
      </c>
      <c r="E32" s="77">
        <v>74300</v>
      </c>
      <c r="F32" s="63">
        <f t="shared" si="6"/>
        <v>-56007</v>
      </c>
      <c r="G32" s="59">
        <f t="shared" si="2"/>
        <v>-75.38</v>
      </c>
    </row>
    <row r="33" s="3" customFormat="1" ht="17.25" customHeight="1" spans="1:7">
      <c r="A33" s="79" t="s">
        <v>38</v>
      </c>
      <c r="B33" s="80">
        <v>190000</v>
      </c>
      <c r="C33" s="81">
        <v>18293</v>
      </c>
      <c r="D33" s="67">
        <f t="shared" si="5"/>
        <v>9.63</v>
      </c>
      <c r="E33" s="81">
        <v>69178</v>
      </c>
      <c r="F33" s="69">
        <f t="shared" si="6"/>
        <v>-50885</v>
      </c>
      <c r="G33" s="67">
        <f t="shared" si="2"/>
        <v>-73.56</v>
      </c>
    </row>
    <row r="34" s="3" customFormat="1" ht="15.75" customHeight="1" spans="1:7">
      <c r="A34" s="79" t="s">
        <v>39</v>
      </c>
      <c r="B34" s="80">
        <v>1000</v>
      </c>
      <c r="C34" s="81"/>
      <c r="D34" s="59">
        <f t="shared" ref="D34:D37" si="7">C34/B34*100</f>
        <v>0</v>
      </c>
      <c r="E34" s="81">
        <v>3980</v>
      </c>
      <c r="F34" s="69">
        <f t="shared" si="6"/>
        <v>-3980</v>
      </c>
      <c r="G34" s="67"/>
    </row>
    <row r="35" s="3" customFormat="1" ht="15.75" customHeight="1" spans="1:7">
      <c r="A35" s="79" t="s">
        <v>40</v>
      </c>
      <c r="B35" s="80">
        <v>1900</v>
      </c>
      <c r="C35" s="81"/>
      <c r="D35" s="59">
        <f t="shared" si="7"/>
        <v>0</v>
      </c>
      <c r="E35" s="81">
        <v>1142</v>
      </c>
      <c r="F35" s="69">
        <f t="shared" si="6"/>
        <v>-1142</v>
      </c>
      <c r="G35" s="67"/>
    </row>
    <row r="36" s="3" customFormat="1" customHeight="1" spans="1:7">
      <c r="A36" s="79" t="s">
        <v>41</v>
      </c>
      <c r="B36" s="82"/>
      <c r="C36" s="81"/>
      <c r="D36" s="59"/>
      <c r="E36" s="83"/>
      <c r="F36" s="69">
        <f t="shared" si="6"/>
        <v>0</v>
      </c>
      <c r="G36" s="67"/>
    </row>
    <row r="37" s="45" customFormat="1" customHeight="1" spans="1:7">
      <c r="A37" s="74" t="s">
        <v>336</v>
      </c>
      <c r="B37" s="83">
        <v>130</v>
      </c>
      <c r="C37" s="83"/>
      <c r="D37" s="59">
        <f t="shared" si="7"/>
        <v>0</v>
      </c>
      <c r="E37" s="78"/>
      <c r="F37" s="63">
        <f t="shared" si="6"/>
        <v>0</v>
      </c>
      <c r="G37" s="67"/>
    </row>
    <row r="38" s="45" customFormat="1" customHeight="1" spans="1:7">
      <c r="A38" s="84"/>
      <c r="B38" s="85"/>
      <c r="C38" s="85"/>
      <c r="D38" s="86"/>
      <c r="E38" s="85"/>
      <c r="F38" s="87"/>
      <c r="G38" s="88"/>
    </row>
    <row r="39" s="3" customFormat="1" customHeight="1" spans="1:7">
      <c r="A39" s="43" t="s">
        <v>43</v>
      </c>
      <c r="B39" s="43"/>
      <c r="C39" s="43"/>
      <c r="D39" s="43"/>
      <c r="E39" s="43"/>
      <c r="F39" s="43"/>
      <c r="G39" s="43"/>
    </row>
    <row r="40" s="3" customFormat="1" customHeight="1" spans="1:7">
      <c r="A40" s="43"/>
      <c r="B40" s="43"/>
      <c r="C40" s="43"/>
      <c r="D40" s="43"/>
      <c r="E40" s="43"/>
      <c r="F40" s="43"/>
      <c r="G40" s="43"/>
    </row>
    <row r="41" s="3" customFormat="1" customHeight="1" spans="1:7">
      <c r="A41" s="89"/>
      <c r="B41" s="89"/>
      <c r="C41" s="90"/>
      <c r="D41" s="89"/>
      <c r="E41" s="89"/>
      <c r="F41" s="89"/>
      <c r="G41" s="89"/>
    </row>
    <row r="42" s="3" customFormat="1" customHeight="1" spans="1:7">
      <c r="A42" s="89"/>
      <c r="B42" s="89"/>
      <c r="C42" s="90"/>
      <c r="D42" s="89"/>
      <c r="E42" s="89"/>
      <c r="F42" s="89"/>
      <c r="G42" s="89"/>
    </row>
    <row r="43" s="3" customFormat="1" customHeight="1" spans="1:7">
      <c r="A43" s="89"/>
      <c r="B43" s="89"/>
      <c r="C43" s="90"/>
      <c r="D43" s="89"/>
      <c r="E43" s="89"/>
      <c r="F43" s="89"/>
      <c r="G43" s="89"/>
    </row>
    <row r="44" s="3" customFormat="1" customHeight="1" spans="1:7">
      <c r="A44" s="89"/>
      <c r="B44" s="89"/>
      <c r="C44" s="90"/>
      <c r="D44" s="89"/>
      <c r="E44" s="89"/>
      <c r="F44" s="89"/>
      <c r="G44" s="89"/>
    </row>
    <row r="45" s="3" customFormat="1" customHeight="1" spans="1:7">
      <c r="A45" s="89"/>
      <c r="B45" s="89"/>
      <c r="C45" s="90"/>
      <c r="D45" s="89"/>
      <c r="E45" s="89"/>
      <c r="F45" s="89"/>
      <c r="G45" s="89"/>
    </row>
    <row r="46" s="3" customFormat="1" customHeight="1" spans="1:7">
      <c r="A46" s="89"/>
      <c r="B46" s="89"/>
      <c r="C46" s="90"/>
      <c r="D46" s="89"/>
      <c r="E46" s="89"/>
      <c r="F46" s="89"/>
      <c r="G46" s="89"/>
    </row>
    <row r="47" s="3" customFormat="1" customHeight="1" spans="1:7">
      <c r="A47" s="89"/>
      <c r="B47" s="89"/>
      <c r="C47" s="90"/>
      <c r="D47" s="89"/>
      <c r="E47" s="89"/>
      <c r="F47" s="89"/>
      <c r="G47" s="89"/>
    </row>
    <row r="48" s="3" customFormat="1" customHeight="1" spans="1:7">
      <c r="A48" s="89"/>
      <c r="B48" s="89"/>
      <c r="C48" s="90"/>
      <c r="D48" s="89"/>
      <c r="E48" s="89"/>
      <c r="F48" s="89"/>
      <c r="G48" s="89"/>
    </row>
    <row r="49" s="3" customFormat="1" customHeight="1" spans="1:7">
      <c r="A49" s="89"/>
      <c r="B49" s="89"/>
      <c r="C49" s="90"/>
      <c r="D49" s="89"/>
      <c r="E49" s="89"/>
      <c r="F49" s="89"/>
      <c r="G49" s="89"/>
    </row>
    <row r="50" s="3" customFormat="1" customHeight="1" spans="1:7">
      <c r="A50" s="89"/>
      <c r="B50" s="89"/>
      <c r="C50" s="90"/>
      <c r="D50" s="89"/>
      <c r="E50" s="89"/>
      <c r="F50" s="89"/>
      <c r="G50" s="89"/>
    </row>
    <row r="51" s="3" customFormat="1" customHeight="1" spans="1:7">
      <c r="A51" s="89"/>
      <c r="B51" s="89"/>
      <c r="C51" s="90"/>
      <c r="D51" s="89"/>
      <c r="E51" s="89"/>
      <c r="F51" s="89"/>
      <c r="G51" s="89"/>
    </row>
    <row r="52" s="3" customFormat="1" customHeight="1" spans="1:7">
      <c r="A52" s="89"/>
      <c r="B52" s="89"/>
      <c r="C52" s="90"/>
      <c r="D52" s="89"/>
      <c r="E52" s="89"/>
      <c r="F52" s="89"/>
      <c r="G52" s="89"/>
    </row>
    <row r="53" s="3" customFormat="1" customHeight="1" spans="1:7">
      <c r="A53" s="89"/>
      <c r="B53" s="89"/>
      <c r="C53" s="90"/>
      <c r="D53" s="89"/>
      <c r="E53" s="89"/>
      <c r="F53" s="89"/>
      <c r="G53" s="89"/>
    </row>
    <row r="54" s="3" customFormat="1" customHeight="1" spans="1:7">
      <c r="A54" s="89"/>
      <c r="B54" s="89"/>
      <c r="C54" s="90"/>
      <c r="D54" s="89"/>
      <c r="E54" s="89"/>
      <c r="F54" s="89"/>
      <c r="G54" s="89"/>
    </row>
    <row r="55" s="3" customFormat="1" customHeight="1" spans="1:7">
      <c r="A55" s="89"/>
      <c r="B55" s="89"/>
      <c r="C55" s="90"/>
      <c r="D55" s="89"/>
      <c r="E55" s="89"/>
      <c r="F55" s="89"/>
      <c r="G55" s="89"/>
    </row>
    <row r="56" s="3" customFormat="1" customHeight="1" spans="1:7">
      <c r="A56" s="89"/>
      <c r="B56" s="89"/>
      <c r="C56" s="90"/>
      <c r="D56" s="89"/>
      <c r="E56" s="89"/>
      <c r="F56" s="89"/>
      <c r="G56" s="89"/>
    </row>
    <row r="57" s="3" customFormat="1" customHeight="1" spans="1:7">
      <c r="A57" s="89"/>
      <c r="B57" s="89"/>
      <c r="C57" s="90"/>
      <c r="D57" s="89"/>
      <c r="E57" s="89"/>
      <c r="F57" s="89"/>
      <c r="G57" s="89"/>
    </row>
    <row r="58" s="3" customFormat="1" customHeight="1" spans="1:7">
      <c r="A58" s="89"/>
      <c r="B58" s="89"/>
      <c r="C58" s="90"/>
      <c r="D58" s="89"/>
      <c r="E58" s="89"/>
      <c r="F58" s="89"/>
      <c r="G58" s="89"/>
    </row>
    <row r="59" s="3" customFormat="1" customHeight="1" spans="1:7">
      <c r="A59" s="89"/>
      <c r="B59" s="89"/>
      <c r="C59" s="90"/>
      <c r="D59" s="89"/>
      <c r="E59" s="89"/>
      <c r="F59" s="89"/>
      <c r="G59" s="89"/>
    </row>
    <row r="60" s="3" customFormat="1" customHeight="1" spans="1:7">
      <c r="A60" s="89"/>
      <c r="B60" s="89"/>
      <c r="C60" s="90"/>
      <c r="D60" s="89"/>
      <c r="E60" s="89"/>
      <c r="F60" s="89"/>
      <c r="G60" s="89"/>
    </row>
    <row r="61" s="3" customFormat="1" customHeight="1" spans="1:7">
      <c r="A61" s="89"/>
      <c r="B61" s="89"/>
      <c r="C61" s="90"/>
      <c r="D61" s="89"/>
      <c r="E61" s="89"/>
      <c r="F61" s="89"/>
      <c r="G61" s="89"/>
    </row>
    <row r="62" s="3" customFormat="1" customHeight="1" spans="1:7">
      <c r="A62" s="89"/>
      <c r="B62" s="89"/>
      <c r="C62" s="90"/>
      <c r="D62" s="89"/>
      <c r="E62" s="89"/>
      <c r="F62" s="89"/>
      <c r="G62" s="89"/>
    </row>
    <row r="63" s="3" customFormat="1" customHeight="1" spans="1:7">
      <c r="A63" s="89"/>
      <c r="B63" s="89"/>
      <c r="C63" s="90"/>
      <c r="D63" s="89"/>
      <c r="E63" s="89"/>
      <c r="F63" s="89"/>
      <c r="G63" s="89"/>
    </row>
    <row r="64" s="3" customFormat="1" customHeight="1" spans="1:7">
      <c r="A64" s="89"/>
      <c r="B64" s="89"/>
      <c r="C64" s="90"/>
      <c r="D64" s="89"/>
      <c r="E64" s="89"/>
      <c r="F64" s="89"/>
      <c r="G64" s="89"/>
    </row>
    <row r="65" s="3" customFormat="1" customHeight="1" spans="1:7">
      <c r="A65" s="89"/>
      <c r="B65" s="89"/>
      <c r="C65" s="90"/>
      <c r="D65" s="89"/>
      <c r="E65" s="89"/>
      <c r="F65" s="89"/>
      <c r="G65" s="89"/>
    </row>
    <row r="66" s="3" customFormat="1" customHeight="1" spans="1:7">
      <c r="A66" s="89"/>
      <c r="B66" s="89"/>
      <c r="C66" s="90"/>
      <c r="D66" s="89"/>
      <c r="E66" s="89"/>
      <c r="F66" s="89"/>
      <c r="G66" s="89"/>
    </row>
    <row r="67" s="3" customFormat="1" customHeight="1" spans="1:7">
      <c r="A67" s="89"/>
      <c r="B67" s="89"/>
      <c r="C67" s="90"/>
      <c r="D67" s="89"/>
      <c r="E67" s="89"/>
      <c r="F67" s="89"/>
      <c r="G67" s="89"/>
    </row>
    <row r="68" s="3" customFormat="1" customHeight="1" spans="1:7">
      <c r="A68" s="89"/>
      <c r="B68" s="89"/>
      <c r="C68" s="90"/>
      <c r="D68" s="89"/>
      <c r="E68" s="89"/>
      <c r="F68" s="89"/>
      <c r="G68" s="89"/>
    </row>
    <row r="69" s="3" customFormat="1" customHeight="1" spans="1:7">
      <c r="A69" s="89"/>
      <c r="B69" s="89"/>
      <c r="C69" s="90"/>
      <c r="D69" s="89"/>
      <c r="E69" s="89"/>
      <c r="F69" s="89"/>
      <c r="G69" s="89"/>
    </row>
    <row r="70" s="3" customFormat="1" customHeight="1" spans="1:7">
      <c r="A70" s="89"/>
      <c r="B70" s="89"/>
      <c r="C70" s="90"/>
      <c r="D70" s="89"/>
      <c r="E70" s="89"/>
      <c r="F70" s="89"/>
      <c r="G70" s="89"/>
    </row>
    <row r="71" s="3" customFormat="1" customHeight="1" spans="1:7">
      <c r="A71" s="89"/>
      <c r="B71" s="89"/>
      <c r="C71" s="90"/>
      <c r="D71" s="89"/>
      <c r="E71" s="89"/>
      <c r="F71" s="89"/>
      <c r="G71" s="89"/>
    </row>
    <row r="72" s="3" customFormat="1" customHeight="1" spans="1:7">
      <c r="A72" s="89"/>
      <c r="B72" s="89"/>
      <c r="C72" s="90"/>
      <c r="D72" s="89"/>
      <c r="E72" s="89"/>
      <c r="F72" s="89"/>
      <c r="G72" s="89"/>
    </row>
    <row r="73" s="3" customFormat="1" customHeight="1" spans="1:7">
      <c r="A73" s="89"/>
      <c r="B73" s="89"/>
      <c r="C73" s="90"/>
      <c r="D73" s="89"/>
      <c r="E73" s="89"/>
      <c r="F73" s="89"/>
      <c r="G73" s="89"/>
    </row>
    <row r="74" s="3" customFormat="1" customHeight="1" spans="1:7">
      <c r="A74" s="89"/>
      <c r="B74" s="89"/>
      <c r="C74" s="90"/>
      <c r="D74" s="89"/>
      <c r="E74" s="89"/>
      <c r="F74" s="89"/>
      <c r="G74" s="89"/>
    </row>
    <row r="75" s="3" customFormat="1" customHeight="1" spans="1:7">
      <c r="A75" s="89"/>
      <c r="B75" s="89"/>
      <c r="C75" s="90"/>
      <c r="D75" s="89"/>
      <c r="E75" s="89"/>
      <c r="F75" s="89"/>
      <c r="G75" s="89"/>
    </row>
    <row r="76" s="3" customFormat="1" customHeight="1" spans="1:7">
      <c r="A76" s="89"/>
      <c r="B76" s="89"/>
      <c r="C76" s="90"/>
      <c r="D76" s="89"/>
      <c r="E76" s="89"/>
      <c r="F76" s="89"/>
      <c r="G76" s="89"/>
    </row>
    <row r="77" s="3" customFormat="1" customHeight="1" spans="1:7">
      <c r="A77" s="89"/>
      <c r="B77" s="89"/>
      <c r="C77" s="90"/>
      <c r="D77" s="89"/>
      <c r="E77" s="89"/>
      <c r="F77" s="89"/>
      <c r="G77" s="89"/>
    </row>
    <row r="78" s="3" customFormat="1" customHeight="1" spans="1:7">
      <c r="A78" s="89"/>
      <c r="B78" s="89"/>
      <c r="C78" s="90"/>
      <c r="D78" s="89"/>
      <c r="E78" s="89"/>
      <c r="F78" s="89"/>
      <c r="G78" s="89"/>
    </row>
    <row r="79" s="3" customFormat="1" customHeight="1" spans="1:7">
      <c r="A79" s="89"/>
      <c r="B79" s="89"/>
      <c r="C79" s="90"/>
      <c r="D79" s="89"/>
      <c r="E79" s="89"/>
      <c r="F79" s="89"/>
      <c r="G79" s="89"/>
    </row>
    <row r="80" s="3" customFormat="1" customHeight="1" spans="1:7">
      <c r="A80" s="89"/>
      <c r="B80" s="89"/>
      <c r="C80" s="90"/>
      <c r="D80" s="89"/>
      <c r="E80" s="89"/>
      <c r="F80" s="89"/>
      <c r="G80" s="89"/>
    </row>
    <row r="81" s="3" customFormat="1" customHeight="1" spans="1:7">
      <c r="A81" s="89"/>
      <c r="B81" s="89"/>
      <c r="C81" s="90"/>
      <c r="D81" s="89"/>
      <c r="E81" s="89"/>
      <c r="F81" s="89"/>
      <c r="G81" s="89"/>
    </row>
    <row r="82" s="3" customFormat="1" customHeight="1" spans="1:7">
      <c r="A82" s="89"/>
      <c r="B82" s="89"/>
      <c r="C82" s="90"/>
      <c r="D82" s="89"/>
      <c r="E82" s="89"/>
      <c r="F82" s="89"/>
      <c r="G82" s="89"/>
    </row>
    <row r="83" s="3" customFormat="1" customHeight="1" spans="1:7">
      <c r="A83" s="89"/>
      <c r="B83" s="89"/>
      <c r="C83" s="90"/>
      <c r="D83" s="89"/>
      <c r="E83" s="89"/>
      <c r="F83" s="89"/>
      <c r="G83" s="89"/>
    </row>
    <row r="84" s="3" customFormat="1" customHeight="1" spans="1:7">
      <c r="A84" s="89"/>
      <c r="B84" s="89"/>
      <c r="C84" s="90"/>
      <c r="D84" s="89"/>
      <c r="E84" s="89"/>
      <c r="F84" s="89"/>
      <c r="G84" s="89"/>
    </row>
    <row r="85" s="3" customFormat="1" customHeight="1" spans="1:7">
      <c r="A85" s="89"/>
      <c r="B85" s="89"/>
      <c r="C85" s="90"/>
      <c r="D85" s="89"/>
      <c r="E85" s="89"/>
      <c r="F85" s="89"/>
      <c r="G85" s="89"/>
    </row>
    <row r="86" s="3" customFormat="1" customHeight="1" spans="1:7">
      <c r="A86" s="89"/>
      <c r="B86" s="89"/>
      <c r="C86" s="90"/>
      <c r="D86" s="89"/>
      <c r="E86" s="89"/>
      <c r="F86" s="89"/>
      <c r="G86" s="89"/>
    </row>
    <row r="87" s="3" customFormat="1" customHeight="1" spans="1:7">
      <c r="A87" s="89"/>
      <c r="B87" s="89"/>
      <c r="C87" s="90"/>
      <c r="D87" s="89"/>
      <c r="E87" s="89"/>
      <c r="F87" s="89"/>
      <c r="G87" s="89"/>
    </row>
    <row r="88" s="3" customFormat="1" customHeight="1" spans="1:7">
      <c r="A88" s="89"/>
      <c r="B88" s="89"/>
      <c r="C88" s="90"/>
      <c r="D88" s="89"/>
      <c r="E88" s="89"/>
      <c r="F88" s="89"/>
      <c r="G88" s="89"/>
    </row>
    <row r="89" s="3" customFormat="1" customHeight="1" spans="1:7">
      <c r="A89" s="89"/>
      <c r="B89" s="89"/>
      <c r="C89" s="90"/>
      <c r="D89" s="89"/>
      <c r="E89" s="89"/>
      <c r="F89" s="89"/>
      <c r="G89" s="89"/>
    </row>
    <row r="90" s="3" customFormat="1" customHeight="1" spans="1:7">
      <c r="A90" s="89"/>
      <c r="B90" s="89"/>
      <c r="C90" s="90"/>
      <c r="D90" s="89"/>
      <c r="E90" s="89"/>
      <c r="F90" s="89"/>
      <c r="G90" s="89"/>
    </row>
    <row r="91" s="3" customFormat="1" customHeight="1" spans="1:7">
      <c r="A91" s="89"/>
      <c r="B91" s="89"/>
      <c r="C91" s="90"/>
      <c r="D91" s="89"/>
      <c r="E91" s="89"/>
      <c r="F91" s="89"/>
      <c r="G91" s="89"/>
    </row>
    <row r="92" s="3" customFormat="1" customHeight="1" spans="1:7">
      <c r="A92" s="89"/>
      <c r="B92" s="89"/>
      <c r="C92" s="90"/>
      <c r="D92" s="89"/>
      <c r="E92" s="89"/>
      <c r="F92" s="89"/>
      <c r="G92" s="89"/>
    </row>
    <row r="93" s="3" customFormat="1" customHeight="1" spans="1:7">
      <c r="A93" s="89"/>
      <c r="B93" s="89"/>
      <c r="C93" s="90"/>
      <c r="D93" s="89"/>
      <c r="E93" s="89"/>
      <c r="F93" s="89"/>
      <c r="G93" s="89"/>
    </row>
    <row r="94" s="3" customFormat="1" customHeight="1" spans="1:7">
      <c r="A94" s="89"/>
      <c r="B94" s="89"/>
      <c r="C94" s="90"/>
      <c r="D94" s="89"/>
      <c r="E94" s="89"/>
      <c r="F94" s="89"/>
      <c r="G94" s="89"/>
    </row>
    <row r="95" s="3" customFormat="1" customHeight="1" spans="1:7">
      <c r="A95" s="89"/>
      <c r="B95" s="89"/>
      <c r="C95" s="90"/>
      <c r="D95" s="89"/>
      <c r="E95" s="89"/>
      <c r="F95" s="89"/>
      <c r="G95" s="89"/>
    </row>
    <row r="96" s="3" customFormat="1" customHeight="1" spans="1:7">
      <c r="A96" s="89"/>
      <c r="B96" s="89"/>
      <c r="C96" s="90"/>
      <c r="D96" s="89"/>
      <c r="E96" s="89"/>
      <c r="F96" s="89"/>
      <c r="G96" s="89"/>
    </row>
    <row r="97" s="3" customFormat="1" customHeight="1" spans="1:7">
      <c r="A97" s="89"/>
      <c r="B97" s="89"/>
      <c r="C97" s="90"/>
      <c r="D97" s="89"/>
      <c r="E97" s="89"/>
      <c r="F97" s="89"/>
      <c r="G97" s="89"/>
    </row>
    <row r="98" s="3" customFormat="1" customHeight="1" spans="1:7">
      <c r="A98" s="89"/>
      <c r="B98" s="89"/>
      <c r="C98" s="90"/>
      <c r="D98" s="89"/>
      <c r="E98" s="89"/>
      <c r="F98" s="89"/>
      <c r="G98" s="89"/>
    </row>
    <row r="99" s="3" customFormat="1" customHeight="1" spans="1:7">
      <c r="A99" s="89"/>
      <c r="B99" s="89"/>
      <c r="C99" s="90"/>
      <c r="D99" s="89"/>
      <c r="E99" s="89"/>
      <c r="F99" s="89"/>
      <c r="G99" s="89"/>
    </row>
    <row r="100" s="3" customFormat="1" customHeight="1" spans="1:7">
      <c r="A100" s="89"/>
      <c r="B100" s="89"/>
      <c r="C100" s="90"/>
      <c r="D100" s="89"/>
      <c r="E100" s="89"/>
      <c r="F100" s="89"/>
      <c r="G100" s="89"/>
    </row>
    <row r="101" s="3" customFormat="1" customHeight="1" spans="1:7">
      <c r="A101" s="89"/>
      <c r="B101" s="89"/>
      <c r="C101" s="90"/>
      <c r="D101" s="89"/>
      <c r="E101" s="89"/>
      <c r="F101" s="89"/>
      <c r="G101" s="89"/>
    </row>
    <row r="102" s="3" customFormat="1" customHeight="1" spans="1:7">
      <c r="A102" s="89"/>
      <c r="B102" s="89"/>
      <c r="C102" s="90"/>
      <c r="D102" s="89"/>
      <c r="E102" s="89"/>
      <c r="F102" s="89"/>
      <c r="G102" s="89"/>
    </row>
    <row r="103" s="3" customFormat="1" customHeight="1" spans="1:7">
      <c r="A103" s="89"/>
      <c r="B103" s="89"/>
      <c r="C103" s="90"/>
      <c r="D103" s="89"/>
      <c r="E103" s="89"/>
      <c r="F103" s="89"/>
      <c r="G103" s="89"/>
    </row>
    <row r="104" s="3" customFormat="1" customHeight="1" spans="1:7">
      <c r="A104" s="89"/>
      <c r="B104" s="89"/>
      <c r="C104" s="90"/>
      <c r="D104" s="89"/>
      <c r="E104" s="89"/>
      <c r="F104" s="89"/>
      <c r="G104" s="89"/>
    </row>
    <row r="105" s="3" customFormat="1" customHeight="1" spans="1:7">
      <c r="A105" s="89"/>
      <c r="B105" s="89"/>
      <c r="C105" s="90"/>
      <c r="D105" s="89"/>
      <c r="E105" s="89"/>
      <c r="F105" s="89"/>
      <c r="G105" s="89"/>
    </row>
    <row r="106" s="3" customFormat="1" customHeight="1" spans="1:7">
      <c r="A106" s="89"/>
      <c r="B106" s="89"/>
      <c r="C106" s="90"/>
      <c r="D106" s="89"/>
      <c r="E106" s="89"/>
      <c r="F106" s="89"/>
      <c r="G106" s="89"/>
    </row>
    <row r="107" s="3" customFormat="1" customHeight="1" spans="1:7">
      <c r="A107" s="89"/>
      <c r="B107" s="89"/>
      <c r="C107" s="90"/>
      <c r="D107" s="89"/>
      <c r="E107" s="89"/>
      <c r="F107" s="89"/>
      <c r="G107" s="89"/>
    </row>
    <row r="108" s="3" customFormat="1" customHeight="1" spans="1:7">
      <c r="A108" s="89"/>
      <c r="B108" s="89"/>
      <c r="C108" s="90"/>
      <c r="D108" s="89"/>
      <c r="E108" s="89"/>
      <c r="F108" s="89"/>
      <c r="G108" s="89"/>
    </row>
    <row r="109" s="3" customFormat="1" customHeight="1" spans="1:7">
      <c r="A109" s="89"/>
      <c r="B109" s="89"/>
      <c r="C109" s="90"/>
      <c r="D109" s="89"/>
      <c r="E109" s="89"/>
      <c r="F109" s="89"/>
      <c r="G109" s="89"/>
    </row>
    <row r="110" s="3" customFormat="1" customHeight="1" spans="1:7">
      <c r="A110" s="89"/>
      <c r="B110" s="89"/>
      <c r="C110" s="90"/>
      <c r="D110" s="89"/>
      <c r="E110" s="89"/>
      <c r="F110" s="89"/>
      <c r="G110" s="89"/>
    </row>
    <row r="111" s="3" customFormat="1" customHeight="1" spans="1:7">
      <c r="A111" s="89"/>
      <c r="B111" s="89"/>
      <c r="C111" s="90"/>
      <c r="D111" s="89"/>
      <c r="E111" s="89"/>
      <c r="F111" s="89"/>
      <c r="G111" s="89"/>
    </row>
    <row r="112" s="3" customFormat="1" customHeight="1" spans="1:7">
      <c r="A112" s="89"/>
      <c r="B112" s="89"/>
      <c r="C112" s="90"/>
      <c r="D112" s="89"/>
      <c r="E112" s="89"/>
      <c r="F112" s="89"/>
      <c r="G112" s="89"/>
    </row>
    <row r="113" s="3" customFormat="1" customHeight="1" spans="1:7">
      <c r="A113" s="89"/>
      <c r="B113" s="89"/>
      <c r="C113" s="90"/>
      <c r="D113" s="89"/>
      <c r="E113" s="89"/>
      <c r="F113" s="89"/>
      <c r="G113" s="89"/>
    </row>
    <row r="114" s="3" customFormat="1" customHeight="1" spans="1:7">
      <c r="A114" s="89"/>
      <c r="B114" s="89"/>
      <c r="C114" s="90"/>
      <c r="D114" s="89"/>
      <c r="E114" s="89"/>
      <c r="F114" s="89"/>
      <c r="G114" s="89"/>
    </row>
    <row r="115" s="3" customFormat="1" customHeight="1" spans="1:7">
      <c r="A115" s="89"/>
      <c r="B115" s="89"/>
      <c r="C115" s="90"/>
      <c r="D115" s="89"/>
      <c r="E115" s="89"/>
      <c r="F115" s="89"/>
      <c r="G115" s="89"/>
    </row>
    <row r="116" s="3" customFormat="1" customHeight="1" spans="1:7">
      <c r="A116" s="89"/>
      <c r="B116" s="89"/>
      <c r="C116" s="90"/>
      <c r="D116" s="89"/>
      <c r="E116" s="89"/>
      <c r="F116" s="89"/>
      <c r="G116" s="89"/>
    </row>
    <row r="117" s="3" customFormat="1" customHeight="1" spans="1:7">
      <c r="A117" s="89"/>
      <c r="B117" s="89"/>
      <c r="C117" s="90"/>
      <c r="D117" s="89"/>
      <c r="E117" s="89"/>
      <c r="F117" s="89"/>
      <c r="G117" s="89"/>
    </row>
    <row r="118" s="3" customFormat="1" customHeight="1" spans="1:7">
      <c r="A118" s="89"/>
      <c r="B118" s="89"/>
      <c r="C118" s="90"/>
      <c r="D118" s="89"/>
      <c r="E118" s="89"/>
      <c r="F118" s="89"/>
      <c r="G118" s="89"/>
    </row>
    <row r="119" s="3" customFormat="1" customHeight="1" spans="1:7">
      <c r="A119" s="89"/>
      <c r="B119" s="89"/>
      <c r="C119" s="90"/>
      <c r="D119" s="89"/>
      <c r="E119" s="89"/>
      <c r="F119" s="89"/>
      <c r="G119" s="89"/>
    </row>
    <row r="120" s="3" customFormat="1" customHeight="1" spans="1:7">
      <c r="A120" s="89"/>
      <c r="B120" s="89"/>
      <c r="C120" s="90"/>
      <c r="D120" s="89"/>
      <c r="E120" s="89"/>
      <c r="F120" s="89"/>
      <c r="G120" s="89"/>
    </row>
    <row r="121" s="3" customFormat="1" customHeight="1" spans="1:7">
      <c r="A121" s="89"/>
      <c r="B121" s="89"/>
      <c r="C121" s="90"/>
      <c r="D121" s="89"/>
      <c r="E121" s="89"/>
      <c r="F121" s="89"/>
      <c r="G121" s="89"/>
    </row>
    <row r="122" s="3" customFormat="1" customHeight="1" spans="1:7">
      <c r="A122" s="89"/>
      <c r="B122" s="89"/>
      <c r="C122" s="90"/>
      <c r="D122" s="89"/>
      <c r="E122" s="89"/>
      <c r="F122" s="89"/>
      <c r="G122" s="89"/>
    </row>
    <row r="123" s="3" customFormat="1" customHeight="1" spans="1:7">
      <c r="A123" s="89"/>
      <c r="B123" s="89"/>
      <c r="C123" s="90"/>
      <c r="D123" s="89"/>
      <c r="E123" s="89"/>
      <c r="F123" s="89"/>
      <c r="G123" s="89"/>
    </row>
    <row r="124" s="3" customFormat="1" customHeight="1" spans="1:7">
      <c r="A124" s="89"/>
      <c r="B124" s="89"/>
      <c r="C124" s="90"/>
      <c r="D124" s="89"/>
      <c r="E124" s="89"/>
      <c r="F124" s="89"/>
      <c r="G124" s="89"/>
    </row>
    <row r="125" s="3" customFormat="1" customHeight="1" spans="1:7">
      <c r="A125" s="89"/>
      <c r="B125" s="89"/>
      <c r="C125" s="90"/>
      <c r="D125" s="89"/>
      <c r="E125" s="89"/>
      <c r="F125" s="89"/>
      <c r="G125" s="89"/>
    </row>
    <row r="126" s="3" customFormat="1" customHeight="1" spans="1:7">
      <c r="A126" s="89"/>
      <c r="B126" s="89"/>
      <c r="C126" s="90"/>
      <c r="D126" s="89"/>
      <c r="E126" s="89"/>
      <c r="F126" s="89"/>
      <c r="G126" s="89"/>
    </row>
    <row r="127" s="3" customFormat="1" customHeight="1" spans="1:7">
      <c r="A127" s="89"/>
      <c r="B127" s="89"/>
      <c r="C127" s="90"/>
      <c r="D127" s="89"/>
      <c r="E127" s="89"/>
      <c r="F127" s="89"/>
      <c r="G127" s="89"/>
    </row>
    <row r="128" s="3" customFormat="1" customHeight="1" spans="1:7">
      <c r="A128" s="89"/>
      <c r="B128" s="89"/>
      <c r="C128" s="90"/>
      <c r="D128" s="89"/>
      <c r="E128" s="89"/>
      <c r="F128" s="89"/>
      <c r="G128" s="89"/>
    </row>
    <row r="129" s="3" customFormat="1" customHeight="1" spans="1:7">
      <c r="A129" s="89"/>
      <c r="B129" s="89"/>
      <c r="C129" s="90"/>
      <c r="D129" s="89"/>
      <c r="E129" s="89"/>
      <c r="F129" s="89"/>
      <c r="G129" s="89"/>
    </row>
    <row r="130" s="3" customFormat="1" customHeight="1" spans="1:7">
      <c r="A130" s="89"/>
      <c r="B130" s="89"/>
      <c r="C130" s="90"/>
      <c r="D130" s="89"/>
      <c r="E130" s="89"/>
      <c r="F130" s="89"/>
      <c r="G130" s="89"/>
    </row>
    <row r="131" s="3" customFormat="1" customHeight="1" spans="1:7">
      <c r="A131" s="89"/>
      <c r="B131" s="89"/>
      <c r="C131" s="90"/>
      <c r="D131" s="89"/>
      <c r="E131" s="89"/>
      <c r="F131" s="89"/>
      <c r="G131" s="89"/>
    </row>
    <row r="132" s="3" customFormat="1" customHeight="1" spans="1:7">
      <c r="A132" s="89"/>
      <c r="B132" s="89"/>
      <c r="C132" s="90"/>
      <c r="D132" s="89"/>
      <c r="E132" s="89"/>
      <c r="F132" s="89"/>
      <c r="G132" s="89"/>
    </row>
    <row r="133" s="3" customFormat="1" customHeight="1" spans="1:7">
      <c r="A133" s="89"/>
      <c r="B133" s="89"/>
      <c r="C133" s="90"/>
      <c r="D133" s="89"/>
      <c r="E133" s="89"/>
      <c r="F133" s="89"/>
      <c r="G133" s="89"/>
    </row>
    <row r="134" s="3" customFormat="1" customHeight="1" spans="1:7">
      <c r="A134" s="89"/>
      <c r="B134" s="89"/>
      <c r="C134" s="90"/>
      <c r="D134" s="89"/>
      <c r="E134" s="89"/>
      <c r="F134" s="89"/>
      <c r="G134" s="89"/>
    </row>
    <row r="135" s="3" customFormat="1" customHeight="1" spans="1:7">
      <c r="A135" s="89"/>
      <c r="B135" s="89"/>
      <c r="C135" s="90"/>
      <c r="D135" s="89"/>
      <c r="E135" s="89"/>
      <c r="F135" s="89"/>
      <c r="G135" s="89"/>
    </row>
    <row r="136" s="3" customFormat="1" customHeight="1" spans="1:7">
      <c r="A136" s="89"/>
      <c r="B136" s="89"/>
      <c r="C136" s="90"/>
      <c r="D136" s="89"/>
      <c r="E136" s="89"/>
      <c r="F136" s="89"/>
      <c r="G136" s="89"/>
    </row>
    <row r="137" s="3" customFormat="1" customHeight="1" spans="1:7">
      <c r="A137" s="89"/>
      <c r="B137" s="89"/>
      <c r="C137" s="90"/>
      <c r="D137" s="89"/>
      <c r="E137" s="89"/>
      <c r="F137" s="89"/>
      <c r="G137" s="89"/>
    </row>
    <row r="138" s="3" customFormat="1" customHeight="1" spans="1:7">
      <c r="A138" s="89"/>
      <c r="B138" s="89"/>
      <c r="C138" s="90"/>
      <c r="D138" s="89"/>
      <c r="E138" s="89"/>
      <c r="F138" s="89"/>
      <c r="G138" s="89"/>
    </row>
    <row r="139" s="3" customFormat="1" customHeight="1" spans="1:7">
      <c r="A139" s="89"/>
      <c r="B139" s="89"/>
      <c r="C139" s="90"/>
      <c r="D139" s="89"/>
      <c r="E139" s="89"/>
      <c r="F139" s="89"/>
      <c r="G139" s="89"/>
    </row>
    <row r="140" s="3" customFormat="1" customHeight="1" spans="1:7">
      <c r="A140" s="89"/>
      <c r="B140" s="89"/>
      <c r="C140" s="90"/>
      <c r="D140" s="89"/>
      <c r="E140" s="89"/>
      <c r="F140" s="89"/>
      <c r="G140" s="89"/>
    </row>
    <row r="141" s="3" customFormat="1" customHeight="1" spans="1:7">
      <c r="A141" s="89"/>
      <c r="B141" s="89"/>
      <c r="C141" s="90"/>
      <c r="D141" s="89"/>
      <c r="E141" s="89"/>
      <c r="F141" s="89"/>
      <c r="G141" s="89"/>
    </row>
    <row r="142" s="3" customFormat="1" customHeight="1" spans="1:7">
      <c r="A142" s="89"/>
      <c r="B142" s="89"/>
      <c r="C142" s="90"/>
      <c r="D142" s="89"/>
      <c r="E142" s="89"/>
      <c r="F142" s="89"/>
      <c r="G142" s="89"/>
    </row>
    <row r="143" s="3" customFormat="1" customHeight="1" spans="1:7">
      <c r="A143" s="89"/>
      <c r="B143" s="89"/>
      <c r="C143" s="90"/>
      <c r="D143" s="89"/>
      <c r="E143" s="89"/>
      <c r="F143" s="89"/>
      <c r="G143" s="89"/>
    </row>
    <row r="144" s="3" customFormat="1" customHeight="1" spans="1:7">
      <c r="A144" s="89"/>
      <c r="B144" s="89"/>
      <c r="C144" s="90"/>
      <c r="D144" s="89"/>
      <c r="E144" s="89"/>
      <c r="F144" s="89"/>
      <c r="G144" s="89"/>
    </row>
    <row r="145" s="3" customFormat="1" customHeight="1" spans="1:7">
      <c r="A145" s="89"/>
      <c r="B145" s="89"/>
      <c r="C145" s="90"/>
      <c r="D145" s="89"/>
      <c r="E145" s="89"/>
      <c r="F145" s="89"/>
      <c r="G145" s="89"/>
    </row>
    <row r="146" s="3" customFormat="1" customHeight="1" spans="1:7">
      <c r="A146" s="89"/>
      <c r="B146" s="89"/>
      <c r="C146" s="90"/>
      <c r="D146" s="89"/>
      <c r="E146" s="89"/>
      <c r="F146" s="89"/>
      <c r="G146" s="89"/>
    </row>
    <row r="147" s="3" customFormat="1" customHeight="1" spans="1:7">
      <c r="A147" s="89"/>
      <c r="B147" s="89"/>
      <c r="C147" s="90"/>
      <c r="D147" s="89"/>
      <c r="E147" s="89"/>
      <c r="F147" s="89"/>
      <c r="G147" s="89"/>
    </row>
    <row r="148" s="3" customFormat="1" customHeight="1" spans="1:7">
      <c r="A148" s="89"/>
      <c r="B148" s="89"/>
      <c r="C148" s="90"/>
      <c r="D148" s="89"/>
      <c r="E148" s="89"/>
      <c r="F148" s="89"/>
      <c r="G148" s="89"/>
    </row>
    <row r="149" s="3" customFormat="1" customHeight="1" spans="1:7">
      <c r="A149" s="89"/>
      <c r="B149" s="89"/>
      <c r="C149" s="90"/>
      <c r="D149" s="89"/>
      <c r="E149" s="89"/>
      <c r="F149" s="89"/>
      <c r="G149" s="89"/>
    </row>
    <row r="150" s="3" customFormat="1" customHeight="1" spans="1:7">
      <c r="A150" s="89"/>
      <c r="B150" s="89"/>
      <c r="C150" s="90"/>
      <c r="D150" s="89"/>
      <c r="E150" s="89"/>
      <c r="F150" s="89"/>
      <c r="G150" s="89"/>
    </row>
    <row r="151" s="3" customFormat="1" customHeight="1" spans="1:7">
      <c r="A151" s="89"/>
      <c r="B151" s="89"/>
      <c r="C151" s="90"/>
      <c r="D151" s="89"/>
      <c r="E151" s="89"/>
      <c r="F151" s="89"/>
      <c r="G151" s="89"/>
    </row>
    <row r="152" s="3" customFormat="1" customHeight="1" spans="1:7">
      <c r="A152" s="89"/>
      <c r="B152" s="89"/>
      <c r="C152" s="90"/>
      <c r="D152" s="89"/>
      <c r="E152" s="89"/>
      <c r="F152" s="89"/>
      <c r="G152" s="89"/>
    </row>
    <row r="153" s="3" customFormat="1" customHeight="1" spans="1:7">
      <c r="A153" s="89"/>
      <c r="B153" s="89"/>
      <c r="C153" s="90"/>
      <c r="D153" s="89"/>
      <c r="E153" s="89"/>
      <c r="F153" s="89"/>
      <c r="G153" s="89"/>
    </row>
    <row r="154" s="3" customFormat="1" customHeight="1" spans="1:7">
      <c r="A154" s="89"/>
      <c r="B154" s="89"/>
      <c r="C154" s="90"/>
      <c r="D154" s="89"/>
      <c r="E154" s="89"/>
      <c r="F154" s="89"/>
      <c r="G154" s="89"/>
    </row>
    <row r="155" s="3" customFormat="1" customHeight="1" spans="1:7">
      <c r="A155" s="89"/>
      <c r="B155" s="89"/>
      <c r="C155" s="90"/>
      <c r="D155" s="89"/>
      <c r="E155" s="89"/>
      <c r="F155" s="89"/>
      <c r="G155" s="89"/>
    </row>
    <row r="156" s="3" customFormat="1" customHeight="1" spans="1:7">
      <c r="A156" s="89"/>
      <c r="B156" s="89"/>
      <c r="C156" s="90"/>
      <c r="D156" s="89"/>
      <c r="E156" s="89"/>
      <c r="F156" s="89"/>
      <c r="G156" s="89"/>
    </row>
    <row r="157" s="3" customFormat="1" customHeight="1" spans="1:7">
      <c r="A157" s="89"/>
      <c r="B157" s="89"/>
      <c r="C157" s="90"/>
      <c r="D157" s="89"/>
      <c r="E157" s="89"/>
      <c r="F157" s="89"/>
      <c r="G157" s="89"/>
    </row>
    <row r="158" s="3" customFormat="1" customHeight="1" spans="1:7">
      <c r="A158" s="89"/>
      <c r="B158" s="89"/>
      <c r="C158" s="90"/>
      <c r="D158" s="89"/>
      <c r="E158" s="89"/>
      <c r="F158" s="89"/>
      <c r="G158" s="89"/>
    </row>
    <row r="159" s="3" customFormat="1" customHeight="1" spans="1:7">
      <c r="A159" s="89"/>
      <c r="B159" s="89"/>
      <c r="C159" s="90"/>
      <c r="D159" s="89"/>
      <c r="E159" s="89"/>
      <c r="F159" s="89"/>
      <c r="G159" s="89"/>
    </row>
    <row r="160" s="3" customFormat="1" customHeight="1" spans="1:7">
      <c r="A160" s="89"/>
      <c r="B160" s="89"/>
      <c r="C160" s="90"/>
      <c r="D160" s="89"/>
      <c r="E160" s="89"/>
      <c r="F160" s="89"/>
      <c r="G160" s="89"/>
    </row>
    <row r="161" s="3" customFormat="1" customHeight="1" spans="1:7">
      <c r="A161" s="89"/>
      <c r="B161" s="89"/>
      <c r="C161" s="90"/>
      <c r="D161" s="89"/>
      <c r="E161" s="89"/>
      <c r="F161" s="89"/>
      <c r="G161" s="89"/>
    </row>
    <row r="162" s="3" customFormat="1" customHeight="1" spans="1:7">
      <c r="A162" s="89"/>
      <c r="B162" s="89"/>
      <c r="C162" s="90"/>
      <c r="D162" s="89"/>
      <c r="E162" s="89"/>
      <c r="F162" s="89"/>
      <c r="G162" s="89"/>
    </row>
    <row r="163" s="3" customFormat="1" customHeight="1" spans="1:7">
      <c r="A163" s="89"/>
      <c r="B163" s="89"/>
      <c r="C163" s="90"/>
      <c r="D163" s="89"/>
      <c r="E163" s="89"/>
      <c r="F163" s="89"/>
      <c r="G163" s="89"/>
    </row>
    <row r="164" s="3" customFormat="1" customHeight="1" spans="1:7">
      <c r="A164" s="89"/>
      <c r="B164" s="89"/>
      <c r="C164" s="90"/>
      <c r="D164" s="89"/>
      <c r="E164" s="89"/>
      <c r="F164" s="89"/>
      <c r="G164" s="89"/>
    </row>
    <row r="165" s="3" customFormat="1" customHeight="1" spans="1:7">
      <c r="A165" s="89"/>
      <c r="B165" s="89"/>
      <c r="C165" s="90"/>
      <c r="D165" s="89"/>
      <c r="E165" s="89"/>
      <c r="F165" s="89"/>
      <c r="G165" s="89"/>
    </row>
    <row r="166" s="3" customFormat="1" customHeight="1" spans="1:7">
      <c r="A166" s="89"/>
      <c r="B166" s="89"/>
      <c r="C166" s="90"/>
      <c r="D166" s="89"/>
      <c r="E166" s="89"/>
      <c r="F166" s="89"/>
      <c r="G166" s="89"/>
    </row>
    <row r="167" s="3" customFormat="1" customHeight="1" spans="1:7">
      <c r="A167" s="89"/>
      <c r="B167" s="89"/>
      <c r="C167" s="90"/>
      <c r="D167" s="89"/>
      <c r="E167" s="89"/>
      <c r="F167" s="89"/>
      <c r="G167" s="89"/>
    </row>
    <row r="168" s="3" customFormat="1" customHeight="1" spans="1:7">
      <c r="A168" s="89"/>
      <c r="B168" s="89"/>
      <c r="C168" s="90"/>
      <c r="D168" s="89"/>
      <c r="E168" s="89"/>
      <c r="F168" s="89"/>
      <c r="G168" s="89"/>
    </row>
    <row r="169" s="3" customFormat="1" customHeight="1" spans="1:7">
      <c r="A169" s="89"/>
      <c r="B169" s="89"/>
      <c r="C169" s="90"/>
      <c r="D169" s="89"/>
      <c r="E169" s="89"/>
      <c r="F169" s="89"/>
      <c r="G169" s="89"/>
    </row>
    <row r="170" s="3" customFormat="1" customHeight="1" spans="1:7">
      <c r="A170" s="89"/>
      <c r="B170" s="89"/>
      <c r="C170" s="90"/>
      <c r="D170" s="89"/>
      <c r="E170" s="89"/>
      <c r="F170" s="89"/>
      <c r="G170" s="89"/>
    </row>
    <row r="171" s="3" customFormat="1" customHeight="1" spans="1:7">
      <c r="A171" s="89"/>
      <c r="B171" s="89"/>
      <c r="C171" s="90"/>
      <c r="D171" s="89"/>
      <c r="E171" s="89"/>
      <c r="F171" s="89"/>
      <c r="G171" s="89"/>
    </row>
    <row r="172" s="3" customFormat="1" customHeight="1" spans="1:7">
      <c r="A172" s="89"/>
      <c r="B172" s="89"/>
      <c r="C172" s="90"/>
      <c r="D172" s="89"/>
      <c r="E172" s="89"/>
      <c r="F172" s="89"/>
      <c r="G172" s="89"/>
    </row>
    <row r="173" s="3" customFormat="1" customHeight="1" spans="1:7">
      <c r="A173" s="89"/>
      <c r="B173" s="89"/>
      <c r="C173" s="90"/>
      <c r="D173" s="89"/>
      <c r="E173" s="89"/>
      <c r="F173" s="89"/>
      <c r="G173" s="89"/>
    </row>
    <row r="174" s="3" customFormat="1" customHeight="1" spans="1:7">
      <c r="A174" s="89"/>
      <c r="B174" s="89"/>
      <c r="C174" s="90"/>
      <c r="D174" s="89"/>
      <c r="E174" s="89"/>
      <c r="F174" s="89"/>
      <c r="G174" s="89"/>
    </row>
    <row r="175" s="3" customFormat="1" customHeight="1" spans="1:7">
      <c r="A175" s="89"/>
      <c r="B175" s="89"/>
      <c r="C175" s="90"/>
      <c r="D175" s="89"/>
      <c r="E175" s="89"/>
      <c r="F175" s="89"/>
      <c r="G175" s="89"/>
    </row>
    <row r="176" s="3" customFormat="1" customHeight="1" spans="1:7">
      <c r="A176" s="89"/>
      <c r="B176" s="89"/>
      <c r="C176" s="90"/>
      <c r="D176" s="89"/>
      <c r="E176" s="89"/>
      <c r="F176" s="89"/>
      <c r="G176" s="89"/>
    </row>
    <row r="177" s="3" customFormat="1" customHeight="1" spans="1:7">
      <c r="A177" s="89"/>
      <c r="B177" s="89"/>
      <c r="C177" s="90"/>
      <c r="D177" s="89"/>
      <c r="E177" s="89"/>
      <c r="F177" s="89"/>
      <c r="G177" s="89"/>
    </row>
    <row r="178" s="3" customFormat="1" customHeight="1" spans="1:7">
      <c r="A178" s="89"/>
      <c r="B178" s="89"/>
      <c r="C178" s="90"/>
      <c r="D178" s="89"/>
      <c r="E178" s="89"/>
      <c r="F178" s="89"/>
      <c r="G178" s="89"/>
    </row>
    <row r="179" s="3" customFormat="1" customHeight="1" spans="1:7">
      <c r="A179" s="89"/>
      <c r="B179" s="89"/>
      <c r="C179" s="90"/>
      <c r="D179" s="89"/>
      <c r="E179" s="89"/>
      <c r="F179" s="89"/>
      <c r="G179" s="89"/>
    </row>
    <row r="180" s="3" customFormat="1" customHeight="1" spans="1:7">
      <c r="A180" s="89"/>
      <c r="B180" s="89"/>
      <c r="C180" s="90"/>
      <c r="D180" s="89"/>
      <c r="E180" s="89"/>
      <c r="F180" s="89"/>
      <c r="G180" s="89"/>
    </row>
    <row r="181" s="3" customFormat="1" customHeight="1" spans="1:7">
      <c r="A181" s="89"/>
      <c r="B181" s="89"/>
      <c r="C181" s="90"/>
      <c r="D181" s="89"/>
      <c r="E181" s="89"/>
      <c r="F181" s="89"/>
      <c r="G181" s="89"/>
    </row>
    <row r="182" s="3" customFormat="1" customHeight="1" spans="1:7">
      <c r="A182" s="89"/>
      <c r="B182" s="89"/>
      <c r="C182" s="90"/>
      <c r="D182" s="89"/>
      <c r="E182" s="89"/>
      <c r="F182" s="89"/>
      <c r="G182" s="89"/>
    </row>
    <row r="183" s="3" customFormat="1" customHeight="1" spans="1:7">
      <c r="A183" s="89"/>
      <c r="B183" s="89"/>
      <c r="C183" s="90"/>
      <c r="D183" s="89"/>
      <c r="E183" s="89"/>
      <c r="F183" s="89"/>
      <c r="G183" s="89"/>
    </row>
    <row r="184" s="3" customFormat="1" customHeight="1" spans="1:7">
      <c r="A184" s="89"/>
      <c r="B184" s="89"/>
      <c r="C184" s="90"/>
      <c r="D184" s="89"/>
      <c r="E184" s="89"/>
      <c r="F184" s="89"/>
      <c r="G184" s="89"/>
    </row>
    <row r="185" s="3" customFormat="1" customHeight="1" spans="1:7">
      <c r="A185" s="89"/>
      <c r="B185" s="89"/>
      <c r="C185" s="90"/>
      <c r="D185" s="89"/>
      <c r="E185" s="89"/>
      <c r="F185" s="89"/>
      <c r="G185" s="89"/>
    </row>
    <row r="186" s="3" customFormat="1" customHeight="1" spans="1:7">
      <c r="A186" s="89"/>
      <c r="B186" s="89"/>
      <c r="C186" s="90"/>
      <c r="D186" s="89"/>
      <c r="E186" s="89"/>
      <c r="F186" s="89"/>
      <c r="G186" s="89"/>
    </row>
    <row r="187" s="3" customFormat="1" customHeight="1" spans="1:7">
      <c r="A187" s="89"/>
      <c r="B187" s="89"/>
      <c r="C187" s="90"/>
      <c r="D187" s="89"/>
      <c r="E187" s="89"/>
      <c r="F187" s="89"/>
      <c r="G187" s="89"/>
    </row>
    <row r="188" s="3" customFormat="1" customHeight="1" spans="1:7">
      <c r="A188" s="89"/>
      <c r="B188" s="89"/>
      <c r="C188" s="90"/>
      <c r="D188" s="89"/>
      <c r="E188" s="89"/>
      <c r="F188" s="89"/>
      <c r="G188" s="89"/>
    </row>
    <row r="189" s="3" customFormat="1" customHeight="1" spans="1:7">
      <c r="A189" s="89"/>
      <c r="B189" s="89"/>
      <c r="C189" s="90"/>
      <c r="D189" s="89"/>
      <c r="E189" s="89"/>
      <c r="F189" s="89"/>
      <c r="G189" s="89"/>
    </row>
    <row r="190" s="3" customFormat="1" customHeight="1" spans="1:7">
      <c r="A190" s="89"/>
      <c r="B190" s="89"/>
      <c r="C190" s="90"/>
      <c r="D190" s="89"/>
      <c r="E190" s="89"/>
      <c r="F190" s="89"/>
      <c r="G190" s="89"/>
    </row>
    <row r="191" s="3" customFormat="1" customHeight="1" spans="1:7">
      <c r="A191" s="89"/>
      <c r="B191" s="89"/>
      <c r="C191" s="90"/>
      <c r="D191" s="89"/>
      <c r="E191" s="89"/>
      <c r="F191" s="89"/>
      <c r="G191" s="89"/>
    </row>
    <row r="192" s="3" customFormat="1" customHeight="1" spans="1:7">
      <c r="A192" s="89"/>
      <c r="B192" s="89"/>
      <c r="C192" s="90"/>
      <c r="D192" s="89"/>
      <c r="E192" s="89"/>
      <c r="F192" s="89"/>
      <c r="G192" s="89"/>
    </row>
    <row r="193" s="3" customFormat="1" customHeight="1" spans="1:7">
      <c r="A193" s="89"/>
      <c r="B193" s="89"/>
      <c r="C193" s="90"/>
      <c r="D193" s="89"/>
      <c r="E193" s="89"/>
      <c r="F193" s="89"/>
      <c r="G193" s="89"/>
    </row>
    <row r="194" s="3" customFormat="1" customHeight="1" spans="1:7">
      <c r="A194" s="89"/>
      <c r="B194" s="89"/>
      <c r="C194" s="90"/>
      <c r="D194" s="89"/>
      <c r="E194" s="89"/>
      <c r="F194" s="89"/>
      <c r="G194" s="89"/>
    </row>
    <row r="195" s="3" customFormat="1" customHeight="1" spans="1:7">
      <c r="A195" s="89"/>
      <c r="B195" s="89"/>
      <c r="C195" s="90"/>
      <c r="D195" s="89"/>
      <c r="E195" s="89"/>
      <c r="F195" s="89"/>
      <c r="G195" s="89"/>
    </row>
    <row r="196" s="3" customFormat="1" customHeight="1" spans="1:7">
      <c r="A196" s="89"/>
      <c r="B196" s="89"/>
      <c r="C196" s="90"/>
      <c r="D196" s="89"/>
      <c r="E196" s="89"/>
      <c r="F196" s="89"/>
      <c r="G196" s="89"/>
    </row>
    <row r="197" s="3" customFormat="1" customHeight="1" spans="1:7">
      <c r="A197" s="89"/>
      <c r="B197" s="89"/>
      <c r="C197" s="90"/>
      <c r="D197" s="89"/>
      <c r="E197" s="89"/>
      <c r="F197" s="89"/>
      <c r="G197" s="89"/>
    </row>
    <row r="198" s="3" customFormat="1" customHeight="1" spans="1:7">
      <c r="A198" s="89"/>
      <c r="B198" s="89"/>
      <c r="C198" s="90"/>
      <c r="D198" s="89"/>
      <c r="E198" s="89"/>
      <c r="F198" s="89"/>
      <c r="G198" s="89"/>
    </row>
    <row r="199" s="3" customFormat="1" customHeight="1" spans="1:7">
      <c r="A199" s="89"/>
      <c r="B199" s="89"/>
      <c r="C199" s="90"/>
      <c r="D199" s="89"/>
      <c r="E199" s="89"/>
      <c r="F199" s="89"/>
      <c r="G199" s="89"/>
    </row>
    <row r="200" s="3" customFormat="1" customHeight="1" spans="1:7">
      <c r="A200" s="89"/>
      <c r="B200" s="89"/>
      <c r="C200" s="90"/>
      <c r="D200" s="89"/>
      <c r="E200" s="89"/>
      <c r="F200" s="89"/>
      <c r="G200" s="89"/>
    </row>
    <row r="201" s="3" customFormat="1" customHeight="1" spans="1:7">
      <c r="A201" s="89"/>
      <c r="B201" s="89"/>
      <c r="C201" s="90"/>
      <c r="D201" s="89"/>
      <c r="E201" s="89"/>
      <c r="F201" s="89"/>
      <c r="G201" s="89"/>
    </row>
    <row r="202" s="3" customFormat="1" customHeight="1" spans="1:7">
      <c r="A202" s="89"/>
      <c r="B202" s="89"/>
      <c r="C202" s="90"/>
      <c r="D202" s="89"/>
      <c r="E202" s="89"/>
      <c r="F202" s="89"/>
      <c r="G202" s="89"/>
    </row>
    <row r="203" s="3" customFormat="1" customHeight="1" spans="1:7">
      <c r="A203" s="89"/>
      <c r="B203" s="89"/>
      <c r="C203" s="90"/>
      <c r="D203" s="89"/>
      <c r="E203" s="89"/>
      <c r="F203" s="89"/>
      <c r="G203" s="89"/>
    </row>
    <row r="204" s="3" customFormat="1" customHeight="1" spans="1:7">
      <c r="A204" s="89"/>
      <c r="B204" s="89"/>
      <c r="C204" s="90"/>
      <c r="D204" s="89"/>
      <c r="E204" s="89"/>
      <c r="F204" s="89"/>
      <c r="G204" s="89"/>
    </row>
    <row r="205" s="3" customFormat="1" customHeight="1" spans="1:7">
      <c r="A205" s="89"/>
      <c r="B205" s="89"/>
      <c r="C205" s="90"/>
      <c r="D205" s="89"/>
      <c r="E205" s="89"/>
      <c r="F205" s="89"/>
      <c r="G205" s="89"/>
    </row>
    <row r="206" s="3" customFormat="1" customHeight="1" spans="1:7">
      <c r="A206" s="89"/>
      <c r="B206" s="89"/>
      <c r="C206" s="90"/>
      <c r="D206" s="89"/>
      <c r="E206" s="89"/>
      <c r="F206" s="89"/>
      <c r="G206" s="89"/>
    </row>
    <row r="207" s="3" customFormat="1" customHeight="1" spans="1:7">
      <c r="A207" s="89"/>
      <c r="B207" s="89"/>
      <c r="C207" s="90"/>
      <c r="D207" s="89"/>
      <c r="E207" s="89"/>
      <c r="F207" s="89"/>
      <c r="G207" s="89"/>
    </row>
    <row r="208" s="3" customFormat="1" customHeight="1" spans="1:7">
      <c r="A208" s="89"/>
      <c r="B208" s="89"/>
      <c r="C208" s="90"/>
      <c r="D208" s="89"/>
      <c r="E208" s="89"/>
      <c r="F208" s="89"/>
      <c r="G208" s="89"/>
    </row>
    <row r="209" s="3" customFormat="1" customHeight="1" spans="1:7">
      <c r="A209" s="89"/>
      <c r="B209" s="89"/>
      <c r="C209" s="90"/>
      <c r="D209" s="89"/>
      <c r="E209" s="89"/>
      <c r="F209" s="89"/>
      <c r="G209" s="89"/>
    </row>
    <row r="210" s="3" customFormat="1" customHeight="1" spans="1:7">
      <c r="A210" s="89"/>
      <c r="B210" s="89"/>
      <c r="C210" s="90"/>
      <c r="D210" s="89"/>
      <c r="E210" s="89"/>
      <c r="F210" s="89"/>
      <c r="G210" s="89"/>
    </row>
    <row r="211" s="3" customFormat="1" customHeight="1" spans="1:7">
      <c r="A211" s="89"/>
      <c r="B211" s="89"/>
      <c r="C211" s="90"/>
      <c r="D211" s="89"/>
      <c r="E211" s="89"/>
      <c r="F211" s="89"/>
      <c r="G211" s="89"/>
    </row>
    <row r="212" s="3" customFormat="1" customHeight="1" spans="1:7">
      <c r="A212" s="89"/>
      <c r="B212" s="89"/>
      <c r="C212" s="90"/>
      <c r="D212" s="89"/>
      <c r="E212" s="89"/>
      <c r="F212" s="89"/>
      <c r="G212" s="89"/>
    </row>
    <row r="213" s="3" customFormat="1" customHeight="1" spans="1:7">
      <c r="A213" s="89"/>
      <c r="B213" s="89"/>
      <c r="C213" s="90"/>
      <c r="D213" s="89"/>
      <c r="E213" s="89"/>
      <c r="F213" s="89"/>
      <c r="G213" s="89"/>
    </row>
    <row r="214" s="3" customFormat="1" customHeight="1" spans="1:7">
      <c r="A214" s="89"/>
      <c r="B214" s="89"/>
      <c r="C214" s="90"/>
      <c r="D214" s="89"/>
      <c r="E214" s="89"/>
      <c r="F214" s="89"/>
      <c r="G214" s="89"/>
    </row>
    <row r="215" s="3" customFormat="1" customHeight="1" spans="1:7">
      <c r="A215" s="89"/>
      <c r="B215" s="89"/>
      <c r="C215" s="90"/>
      <c r="D215" s="89"/>
      <c r="E215" s="89"/>
      <c r="F215" s="89"/>
      <c r="G215" s="89"/>
    </row>
    <row r="216" s="3" customFormat="1" customHeight="1" spans="1:7">
      <c r="A216" s="89"/>
      <c r="B216" s="89"/>
      <c r="C216" s="90"/>
      <c r="D216" s="89"/>
      <c r="E216" s="89"/>
      <c r="F216" s="89"/>
      <c r="G216" s="89"/>
    </row>
    <row r="217" s="3" customFormat="1" customHeight="1" spans="1:7">
      <c r="A217" s="46"/>
      <c r="B217" s="46"/>
      <c r="C217" s="90"/>
      <c r="D217" s="89"/>
      <c r="E217" s="89"/>
      <c r="F217" s="89"/>
      <c r="G217" s="89"/>
    </row>
    <row r="218" s="3" customFormat="1" customHeight="1" spans="1:7">
      <c r="A218" s="46"/>
      <c r="B218" s="46"/>
      <c r="C218" s="90"/>
      <c r="D218" s="89"/>
      <c r="E218" s="89"/>
      <c r="F218" s="89"/>
      <c r="G218" s="89"/>
    </row>
    <row r="219" customFormat="1" customHeight="1" spans="1:7">
      <c r="A219" s="46"/>
      <c r="B219" s="46"/>
      <c r="C219" s="90"/>
      <c r="D219" s="46"/>
      <c r="E219" s="46"/>
      <c r="F219" s="46"/>
      <c r="G219" s="46"/>
    </row>
  </sheetData>
  <mergeCells count="11">
    <mergeCell ref="A2:G2"/>
    <mergeCell ref="C3:D3"/>
    <mergeCell ref="F3:G3"/>
    <mergeCell ref="F4:G4"/>
    <mergeCell ref="A39:G39"/>
    <mergeCell ref="A40:G40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2" sqref="A2:G2"/>
    </sheetView>
  </sheetViews>
  <sheetFormatPr defaultColWidth="9" defaultRowHeight="14.25" outlineLevelCol="6"/>
  <cols>
    <col min="1" max="1" width="21.5" style="4" customWidth="1"/>
    <col min="2" max="2" width="11.375" style="5" customWidth="1"/>
    <col min="3" max="3" width="8.25" style="6" customWidth="1"/>
    <col min="4" max="4" width="9.125" style="6" customWidth="1"/>
    <col min="5" max="6" width="8.25" style="6" customWidth="1"/>
    <col min="7" max="7" width="9.125" style="6" customWidth="1"/>
  </cols>
  <sheetData>
    <row r="1" spans="1:1">
      <c r="A1" s="4" t="s">
        <v>337</v>
      </c>
    </row>
    <row r="2" ht="25.5" spans="1:7">
      <c r="A2" s="7" t="s">
        <v>338</v>
      </c>
      <c r="B2" s="7"/>
      <c r="C2" s="7"/>
      <c r="D2" s="7"/>
      <c r="E2" s="7"/>
      <c r="F2" s="7"/>
      <c r="G2" s="7"/>
    </row>
    <row r="3" ht="20.25" customHeight="1" spans="1:7">
      <c r="A3" s="8"/>
      <c r="B3" s="9"/>
      <c r="C3" s="10"/>
      <c r="D3" s="10"/>
      <c r="E3" s="11"/>
      <c r="F3" s="12" t="s">
        <v>2</v>
      </c>
      <c r="G3" s="13"/>
    </row>
    <row r="4" customHeight="1" spans="1:7">
      <c r="A4" s="14" t="s">
        <v>46</v>
      </c>
      <c r="B4" s="15" t="s">
        <v>4</v>
      </c>
      <c r="C4" s="16" t="s">
        <v>5</v>
      </c>
      <c r="D4" s="17" t="s">
        <v>339</v>
      </c>
      <c r="E4" s="18" t="s">
        <v>49</v>
      </c>
      <c r="F4" s="19" t="s">
        <v>8</v>
      </c>
      <c r="G4" s="20"/>
    </row>
    <row r="5" customHeight="1" spans="1:7">
      <c r="A5" s="14"/>
      <c r="B5" s="15"/>
      <c r="C5" s="16"/>
      <c r="D5" s="21"/>
      <c r="E5" s="22"/>
      <c r="F5" s="23" t="s">
        <v>9</v>
      </c>
      <c r="G5" s="23" t="s">
        <v>10</v>
      </c>
    </row>
    <row r="6" s="1" customFormat="1" ht="18.75" customHeight="1" spans="1:7">
      <c r="A6" s="24" t="s">
        <v>340</v>
      </c>
      <c r="B6" s="25">
        <v>722804</v>
      </c>
      <c r="C6" s="26">
        <v>408600</v>
      </c>
      <c r="D6" s="27">
        <f t="shared" ref="D6:D28" si="0">ROUND(C6/B6*100,2)</f>
        <v>56.53</v>
      </c>
      <c r="E6" s="26">
        <v>357488</v>
      </c>
      <c r="F6" s="28">
        <f t="shared" ref="F6:F37" si="1">C6-E6</f>
        <v>51112</v>
      </c>
      <c r="G6" s="27">
        <f t="shared" ref="G6:G28" si="2">ROUND(F6/E6*100,2)</f>
        <v>14.3</v>
      </c>
    </row>
    <row r="7" ht="18.75" customHeight="1" spans="1:7">
      <c r="A7" s="29" t="s">
        <v>51</v>
      </c>
      <c r="B7" s="30">
        <v>70550</v>
      </c>
      <c r="C7" s="31">
        <v>40680</v>
      </c>
      <c r="D7" s="32">
        <f t="shared" si="0"/>
        <v>57.66</v>
      </c>
      <c r="E7" s="31">
        <v>42080</v>
      </c>
      <c r="F7" s="33">
        <f t="shared" si="1"/>
        <v>-1400</v>
      </c>
      <c r="G7" s="32">
        <f t="shared" si="2"/>
        <v>-3.33</v>
      </c>
    </row>
    <row r="8" ht="18.75" customHeight="1" spans="1:7">
      <c r="A8" s="29" t="s">
        <v>52</v>
      </c>
      <c r="B8" s="30">
        <v>4214</v>
      </c>
      <c r="C8" s="31">
        <v>1337</v>
      </c>
      <c r="D8" s="32">
        <f t="shared" si="0"/>
        <v>31.73</v>
      </c>
      <c r="E8" s="31">
        <v>741</v>
      </c>
      <c r="F8" s="33">
        <f t="shared" si="1"/>
        <v>596</v>
      </c>
      <c r="G8" s="32">
        <f t="shared" si="2"/>
        <v>80.43</v>
      </c>
    </row>
    <row r="9" ht="18.75" customHeight="1" spans="1:7">
      <c r="A9" s="29" t="s">
        <v>53</v>
      </c>
      <c r="B9" s="30">
        <v>27421</v>
      </c>
      <c r="C9" s="31">
        <v>14498</v>
      </c>
      <c r="D9" s="32">
        <f t="shared" si="0"/>
        <v>52.87</v>
      </c>
      <c r="E9" s="31">
        <v>11830</v>
      </c>
      <c r="F9" s="33">
        <f t="shared" si="1"/>
        <v>2668</v>
      </c>
      <c r="G9" s="32">
        <f t="shared" si="2"/>
        <v>22.55</v>
      </c>
    </row>
    <row r="10" ht="18.75" customHeight="1" spans="1:7">
      <c r="A10" s="29" t="s">
        <v>54</v>
      </c>
      <c r="B10" s="30">
        <v>130418</v>
      </c>
      <c r="C10" s="31">
        <v>68404</v>
      </c>
      <c r="D10" s="32">
        <f t="shared" si="0"/>
        <v>52.45</v>
      </c>
      <c r="E10" s="31">
        <v>61373</v>
      </c>
      <c r="F10" s="33">
        <f t="shared" si="1"/>
        <v>7031</v>
      </c>
      <c r="G10" s="32">
        <f t="shared" si="2"/>
        <v>11.46</v>
      </c>
    </row>
    <row r="11" ht="18.75" customHeight="1" spans="1:7">
      <c r="A11" s="29" t="s">
        <v>55</v>
      </c>
      <c r="B11" s="30">
        <v>4529</v>
      </c>
      <c r="C11" s="31">
        <v>13174</v>
      </c>
      <c r="D11" s="32">
        <f t="shared" si="0"/>
        <v>290.88</v>
      </c>
      <c r="E11" s="31">
        <v>5597</v>
      </c>
      <c r="F11" s="33">
        <f t="shared" si="1"/>
        <v>7577</v>
      </c>
      <c r="G11" s="32">
        <f t="shared" si="2"/>
        <v>135.38</v>
      </c>
    </row>
    <row r="12" ht="18.75" customHeight="1" spans="1:7">
      <c r="A12" s="29" t="s">
        <v>56</v>
      </c>
      <c r="B12" s="30">
        <v>3829</v>
      </c>
      <c r="C12" s="31">
        <v>2348</v>
      </c>
      <c r="D12" s="32">
        <f t="shared" si="0"/>
        <v>61.32</v>
      </c>
      <c r="E12" s="31">
        <v>2186</v>
      </c>
      <c r="F12" s="33">
        <f t="shared" si="1"/>
        <v>162</v>
      </c>
      <c r="G12" s="32">
        <f t="shared" si="2"/>
        <v>7.41</v>
      </c>
    </row>
    <row r="13" ht="18.75" customHeight="1" spans="1:7">
      <c r="A13" s="29" t="s">
        <v>57</v>
      </c>
      <c r="B13" s="30">
        <v>122011</v>
      </c>
      <c r="C13" s="31">
        <v>58682</v>
      </c>
      <c r="D13" s="32">
        <f t="shared" si="0"/>
        <v>48.1</v>
      </c>
      <c r="E13" s="31">
        <v>53531</v>
      </c>
      <c r="F13" s="33">
        <f t="shared" si="1"/>
        <v>5151</v>
      </c>
      <c r="G13" s="32">
        <f t="shared" si="2"/>
        <v>9.62</v>
      </c>
    </row>
    <row r="14" ht="18.75" customHeight="1" spans="1:7">
      <c r="A14" s="29" t="s">
        <v>58</v>
      </c>
      <c r="B14" s="30">
        <v>101314</v>
      </c>
      <c r="C14" s="31">
        <v>62870</v>
      </c>
      <c r="D14" s="32">
        <f t="shared" si="0"/>
        <v>62.05</v>
      </c>
      <c r="E14" s="31">
        <v>48457</v>
      </c>
      <c r="F14" s="33">
        <f t="shared" si="1"/>
        <v>14413</v>
      </c>
      <c r="G14" s="32">
        <f t="shared" si="2"/>
        <v>29.74</v>
      </c>
    </row>
    <row r="15" ht="18.75" customHeight="1" spans="1:7">
      <c r="A15" s="29" t="s">
        <v>59</v>
      </c>
      <c r="B15" s="30">
        <v>16579</v>
      </c>
      <c r="C15" s="31">
        <v>15923</v>
      </c>
      <c r="D15" s="32">
        <f t="shared" si="0"/>
        <v>96.04</v>
      </c>
      <c r="E15" s="31">
        <v>17890</v>
      </c>
      <c r="F15" s="33">
        <f t="shared" si="1"/>
        <v>-1967</v>
      </c>
      <c r="G15" s="32">
        <f t="shared" si="2"/>
        <v>-10.99</v>
      </c>
    </row>
    <row r="16" ht="18.75" customHeight="1" spans="1:7">
      <c r="A16" s="29" t="s">
        <v>60</v>
      </c>
      <c r="B16" s="30">
        <v>36062</v>
      </c>
      <c r="C16" s="31">
        <v>12931</v>
      </c>
      <c r="D16" s="32">
        <f t="shared" si="0"/>
        <v>35.86</v>
      </c>
      <c r="E16" s="31">
        <v>11345</v>
      </c>
      <c r="F16" s="33">
        <f t="shared" si="1"/>
        <v>1586</v>
      </c>
      <c r="G16" s="32">
        <f t="shared" si="2"/>
        <v>13.98</v>
      </c>
    </row>
    <row r="17" s="2" customFormat="1" ht="18.75" customHeight="1" spans="1:7">
      <c r="A17" s="34" t="s">
        <v>61</v>
      </c>
      <c r="B17" s="35">
        <v>62073</v>
      </c>
      <c r="C17" s="31">
        <v>48379</v>
      </c>
      <c r="D17" s="32">
        <f t="shared" si="0"/>
        <v>77.94</v>
      </c>
      <c r="E17" s="31">
        <v>37285</v>
      </c>
      <c r="F17" s="33">
        <f t="shared" si="1"/>
        <v>11094</v>
      </c>
      <c r="G17" s="32">
        <f t="shared" si="2"/>
        <v>29.75</v>
      </c>
    </row>
    <row r="18" ht="18.75" customHeight="1" spans="1:7">
      <c r="A18" s="36" t="s">
        <v>62</v>
      </c>
      <c r="B18" s="30">
        <v>14515</v>
      </c>
      <c r="C18" s="31">
        <v>14360</v>
      </c>
      <c r="D18" s="32">
        <f t="shared" si="0"/>
        <v>98.93</v>
      </c>
      <c r="E18" s="31">
        <v>15060</v>
      </c>
      <c r="F18" s="33">
        <f t="shared" si="1"/>
        <v>-700</v>
      </c>
      <c r="G18" s="32">
        <f t="shared" si="2"/>
        <v>-4.65</v>
      </c>
    </row>
    <row r="19" ht="18.75" customHeight="1" spans="1:7">
      <c r="A19" s="36" t="s">
        <v>63</v>
      </c>
      <c r="B19" s="30">
        <v>26880</v>
      </c>
      <c r="C19" s="31">
        <v>14973</v>
      </c>
      <c r="D19" s="32">
        <f t="shared" si="0"/>
        <v>55.7</v>
      </c>
      <c r="E19" s="31">
        <v>17865</v>
      </c>
      <c r="F19" s="33">
        <f t="shared" si="1"/>
        <v>-2892</v>
      </c>
      <c r="G19" s="32">
        <f t="shared" si="2"/>
        <v>-16.19</v>
      </c>
    </row>
    <row r="20" ht="18.75" customHeight="1" spans="1:7">
      <c r="A20" s="36" t="s">
        <v>64</v>
      </c>
      <c r="B20" s="30">
        <v>5118</v>
      </c>
      <c r="C20" s="31">
        <v>3744</v>
      </c>
      <c r="D20" s="32">
        <f t="shared" si="0"/>
        <v>73.15</v>
      </c>
      <c r="E20" s="31">
        <v>4234</v>
      </c>
      <c r="F20" s="33">
        <f t="shared" si="1"/>
        <v>-490</v>
      </c>
      <c r="G20" s="32">
        <f t="shared" si="2"/>
        <v>-11.57</v>
      </c>
    </row>
    <row r="21" ht="18.75" customHeight="1" spans="1:7">
      <c r="A21" s="36" t="s">
        <v>65</v>
      </c>
      <c r="B21" s="30">
        <v>513</v>
      </c>
      <c r="C21" s="31">
        <v>319</v>
      </c>
      <c r="D21" s="32">
        <f t="shared" si="0"/>
        <v>62.18</v>
      </c>
      <c r="E21" s="31">
        <v>187</v>
      </c>
      <c r="F21" s="33">
        <f t="shared" si="1"/>
        <v>132</v>
      </c>
      <c r="G21" s="32">
        <f t="shared" si="2"/>
        <v>70.59</v>
      </c>
    </row>
    <row r="22" ht="18.75" customHeight="1" spans="1:7">
      <c r="A22" s="36" t="s">
        <v>66</v>
      </c>
      <c r="B22" s="30">
        <v>8220</v>
      </c>
      <c r="C22" s="31">
        <v>4709</v>
      </c>
      <c r="D22" s="32">
        <f t="shared" si="0"/>
        <v>57.29</v>
      </c>
      <c r="E22" s="31">
        <v>4886</v>
      </c>
      <c r="F22" s="33">
        <f t="shared" si="1"/>
        <v>-177</v>
      </c>
      <c r="G22" s="32">
        <f t="shared" si="2"/>
        <v>-3.62</v>
      </c>
    </row>
    <row r="23" ht="18.75" customHeight="1" spans="1:7">
      <c r="A23" s="36" t="s">
        <v>67</v>
      </c>
      <c r="B23" s="30">
        <v>20795</v>
      </c>
      <c r="C23" s="31">
        <v>13403</v>
      </c>
      <c r="D23" s="32">
        <f t="shared" si="0"/>
        <v>64.45</v>
      </c>
      <c r="E23" s="31">
        <v>9180</v>
      </c>
      <c r="F23" s="33">
        <f t="shared" si="1"/>
        <v>4223</v>
      </c>
      <c r="G23" s="32">
        <f t="shared" si="2"/>
        <v>46</v>
      </c>
    </row>
    <row r="24" ht="18.75" customHeight="1" spans="1:7">
      <c r="A24" s="36" t="s">
        <v>68</v>
      </c>
      <c r="B24" s="30">
        <v>1395</v>
      </c>
      <c r="C24" s="31">
        <v>362</v>
      </c>
      <c r="D24" s="32">
        <f t="shared" si="0"/>
        <v>25.95</v>
      </c>
      <c r="E24" s="31">
        <v>879</v>
      </c>
      <c r="F24" s="33">
        <f t="shared" si="1"/>
        <v>-517</v>
      </c>
      <c r="G24" s="32">
        <f t="shared" si="2"/>
        <v>-58.82</v>
      </c>
    </row>
    <row r="25" ht="18.75" customHeight="1" spans="1:7">
      <c r="A25" s="36" t="s">
        <v>69</v>
      </c>
      <c r="B25" s="30">
        <v>2238</v>
      </c>
      <c r="C25" s="31">
        <v>2472</v>
      </c>
      <c r="D25" s="32">
        <f t="shared" si="0"/>
        <v>110.46</v>
      </c>
      <c r="E25" s="31">
        <v>2024</v>
      </c>
      <c r="F25" s="33">
        <f t="shared" si="1"/>
        <v>448</v>
      </c>
      <c r="G25" s="32">
        <f t="shared" si="2"/>
        <v>22.13</v>
      </c>
    </row>
    <row r="26" ht="18.75" customHeight="1" spans="1:7">
      <c r="A26" s="36" t="s">
        <v>70</v>
      </c>
      <c r="B26" s="30">
        <v>12000</v>
      </c>
      <c r="C26" s="31">
        <v>1297</v>
      </c>
      <c r="D26" s="32">
        <f t="shared" si="0"/>
        <v>10.81</v>
      </c>
      <c r="E26" s="31">
        <v>4608</v>
      </c>
      <c r="F26" s="33">
        <f t="shared" si="1"/>
        <v>-3311</v>
      </c>
      <c r="G26" s="32">
        <f t="shared" si="2"/>
        <v>-71.85</v>
      </c>
    </row>
    <row r="27" ht="18.75" customHeight="1" spans="1:7">
      <c r="A27" s="36" t="s">
        <v>71</v>
      </c>
      <c r="B27" s="30">
        <v>52130</v>
      </c>
      <c r="C27" s="37">
        <v>13735</v>
      </c>
      <c r="D27" s="32">
        <f t="shared" si="0"/>
        <v>26.35</v>
      </c>
      <c r="E27" s="37">
        <v>6250</v>
      </c>
      <c r="F27" s="33">
        <f t="shared" si="1"/>
        <v>7485</v>
      </c>
      <c r="G27" s="32">
        <f t="shared" si="2"/>
        <v>119.76</v>
      </c>
    </row>
    <row r="28" s="1" customFormat="1" ht="18.75" customHeight="1" spans="1:7">
      <c r="A28" s="38" t="s">
        <v>72</v>
      </c>
      <c r="B28" s="25">
        <v>126300</v>
      </c>
      <c r="C28" s="25">
        <v>60019</v>
      </c>
      <c r="D28" s="27">
        <f t="shared" si="0"/>
        <v>47.52</v>
      </c>
      <c r="E28" s="25">
        <v>65791</v>
      </c>
      <c r="F28" s="28">
        <f t="shared" si="1"/>
        <v>-5772</v>
      </c>
      <c r="G28" s="27">
        <f t="shared" si="2"/>
        <v>-8.77</v>
      </c>
    </row>
    <row r="29" ht="18.75" customHeight="1" spans="1:7">
      <c r="A29" s="36" t="s">
        <v>73</v>
      </c>
      <c r="B29" s="30"/>
      <c r="C29" s="30">
        <v>1</v>
      </c>
      <c r="D29" s="32"/>
      <c r="E29" s="30"/>
      <c r="F29" s="33">
        <f t="shared" si="1"/>
        <v>1</v>
      </c>
      <c r="G29" s="32"/>
    </row>
    <row r="30" ht="18.75" customHeight="1" spans="1:7">
      <c r="A30" s="36" t="s">
        <v>57</v>
      </c>
      <c r="B30" s="30"/>
      <c r="C30" s="31">
        <v>3420</v>
      </c>
      <c r="D30" s="32"/>
      <c r="E30" s="31">
        <v>4241</v>
      </c>
      <c r="F30" s="33">
        <f t="shared" si="1"/>
        <v>-821</v>
      </c>
      <c r="G30" s="32">
        <f t="shared" ref="G30:G34" si="3">ROUND(F30/E30*100,2)</f>
        <v>-19.36</v>
      </c>
    </row>
    <row r="31" ht="18.75" customHeight="1" spans="1:7">
      <c r="A31" s="36" t="s">
        <v>60</v>
      </c>
      <c r="B31" s="30">
        <v>66100</v>
      </c>
      <c r="C31" s="31">
        <v>33257</v>
      </c>
      <c r="D31" s="32">
        <f t="shared" ref="D31:D35" si="4">ROUND(C31/B31*100,2)</f>
        <v>50.31</v>
      </c>
      <c r="E31" s="31">
        <v>54319</v>
      </c>
      <c r="F31" s="33">
        <f t="shared" si="1"/>
        <v>-21062</v>
      </c>
      <c r="G31" s="32">
        <f t="shared" si="3"/>
        <v>-38.77</v>
      </c>
    </row>
    <row r="32" ht="18.75" customHeight="1" spans="1:7">
      <c r="A32" s="36" t="s">
        <v>62</v>
      </c>
      <c r="B32" s="30"/>
      <c r="C32" s="30"/>
      <c r="D32" s="32"/>
      <c r="E32" s="30"/>
      <c r="F32" s="33">
        <f t="shared" si="1"/>
        <v>0</v>
      </c>
      <c r="G32" s="32"/>
    </row>
    <row r="33" ht="18.75" customHeight="1" spans="1:7">
      <c r="A33" s="36" t="s">
        <v>61</v>
      </c>
      <c r="B33" s="30">
        <v>200</v>
      </c>
      <c r="C33" s="31">
        <v>10</v>
      </c>
      <c r="D33" s="32">
        <f t="shared" si="4"/>
        <v>5</v>
      </c>
      <c r="E33" s="31">
        <v>185</v>
      </c>
      <c r="F33" s="33">
        <f t="shared" si="1"/>
        <v>-175</v>
      </c>
      <c r="G33" s="32">
        <f t="shared" si="3"/>
        <v>-94.59</v>
      </c>
    </row>
    <row r="34" ht="18.75" customHeight="1" spans="1:7">
      <c r="A34" s="36" t="s">
        <v>70</v>
      </c>
      <c r="B34" s="30"/>
      <c r="C34" s="31">
        <v>23331</v>
      </c>
      <c r="D34" s="32"/>
      <c r="E34" s="31">
        <v>6975</v>
      </c>
      <c r="F34" s="33">
        <f t="shared" si="1"/>
        <v>16356</v>
      </c>
      <c r="G34" s="32">
        <f t="shared" si="3"/>
        <v>234.49</v>
      </c>
    </row>
    <row r="35" ht="18.75" customHeight="1" spans="1:7">
      <c r="A35" s="36" t="s">
        <v>71</v>
      </c>
      <c r="B35" s="30">
        <v>60000</v>
      </c>
      <c r="C35" s="31"/>
      <c r="D35" s="32">
        <f t="shared" si="4"/>
        <v>0</v>
      </c>
      <c r="F35" s="33">
        <f t="shared" si="1"/>
        <v>0</v>
      </c>
      <c r="G35" s="32"/>
    </row>
    <row r="36" ht="18.75" customHeight="1" spans="1:7">
      <c r="A36" s="36" t="s">
        <v>74</v>
      </c>
      <c r="B36" s="30"/>
      <c r="C36" s="39"/>
      <c r="D36" s="40"/>
      <c r="E36" s="41">
        <v>71</v>
      </c>
      <c r="F36" s="42">
        <f t="shared" si="1"/>
        <v>-71</v>
      </c>
      <c r="G36" s="40">
        <f>ROUND(F36/E36*100,2)</f>
        <v>-100</v>
      </c>
    </row>
    <row r="37" s="1" customFormat="1" ht="18.75" customHeight="1" spans="1:7">
      <c r="A37" s="38" t="s">
        <v>341</v>
      </c>
      <c r="B37" s="25">
        <f>B6+B28</f>
        <v>849104</v>
      </c>
      <c r="C37" s="25">
        <f>C6+C28</f>
        <v>468619</v>
      </c>
      <c r="D37" s="27">
        <f>ROUND(C37/B37*100,2)</f>
        <v>55.19</v>
      </c>
      <c r="E37" s="25">
        <f>E6+E28</f>
        <v>423279</v>
      </c>
      <c r="F37" s="28">
        <f t="shared" si="1"/>
        <v>45340</v>
      </c>
      <c r="G37" s="27">
        <f>ROUND(F37/E37*100,2)</f>
        <v>10.71</v>
      </c>
    </row>
    <row r="39" s="3" customFormat="1" spans="1:7">
      <c r="A39" s="43"/>
      <c r="B39" s="43"/>
      <c r="C39" s="43"/>
      <c r="D39" s="43"/>
      <c r="E39" s="43"/>
      <c r="F39" s="43"/>
      <c r="G39" s="43"/>
    </row>
  </sheetData>
  <mergeCells count="9">
    <mergeCell ref="A2:G2"/>
    <mergeCell ref="C3:D3"/>
    <mergeCell ref="F4:G4"/>
    <mergeCell ref="A39:G39"/>
    <mergeCell ref="A4:A5"/>
    <mergeCell ref="B4:B5"/>
    <mergeCell ref="C4:C5"/>
    <mergeCell ref="D4:D5"/>
    <mergeCell ref="E4:E5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收入表 </vt:lpstr>
      <vt:lpstr>支出表</vt:lpstr>
      <vt:lpstr>收支决算表</vt:lpstr>
      <vt:lpstr>政府性基金</vt:lpstr>
      <vt:lpstr>国有资本经营</vt:lpstr>
      <vt:lpstr>社保基金</vt:lpstr>
      <vt:lpstr>1-6月收入</vt:lpstr>
      <vt:lpstr>1-6月支出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yqdn</cp:lastModifiedBy>
  <dcterms:created xsi:type="dcterms:W3CDTF">1996-12-17T01:32:00Z</dcterms:created>
  <dcterms:modified xsi:type="dcterms:W3CDTF">2022-08-17T03:26:40Z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2E06696EE3FD4B7394B26A80C4F470BC</vt:lpwstr>
  </property>
  <property fmtid="{D5CDD505-2E9C-101B-9397-08002B2CF9AE}" pid="3" name="KSOProductBuildVer">
    <vt:lpwstr>2052-11.1.0.12313</vt:lpwstr>
  </property>
</Properties>
</file>